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13-2018a - 003 - 1L 4,0-20" sheetId="2" r:id="rId2"/>
    <sheet name="13-2018b - 009.01 - zlepš..." sheetId="3" r:id="rId3"/>
    <sheet name="13-2018c - 009.16 - obrat..." sheetId="4" r:id="rId4"/>
    <sheet name="13-2018d - 009.03 - hospo..." sheetId="5" r:id="rId5"/>
    <sheet name="13-2018e - 009.11 - samos..." sheetId="6" r:id="rId6"/>
    <sheet name="13-2018f - 009.21 - svodn..." sheetId="7" r:id="rId7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'13-2018a - 003 - 1L 4,0-20'!$C$120:$K$171</definedName>
    <definedName name="_xlnm.Print_Area" localSheetId="1">'13-2018a - 003 - 1L 4,0-20'!$C$4:$J$76,'13-2018a - 003 - 1L 4,0-20'!$C$82:$J$102,'13-2018a - 003 - 1L 4,0-20'!$C$108:$K$171</definedName>
    <definedName name="_xlnm.Print_Titles" localSheetId="1">'13-2018a - 003 - 1L 4,0-20'!$120:$120</definedName>
    <definedName name="_xlnm._FilterDatabase" localSheetId="2" hidden="1">'13-2018b - 009.01 - zlepš...'!$C$117:$K$127</definedName>
    <definedName name="_xlnm.Print_Area" localSheetId="2">'13-2018b - 009.01 - zlepš...'!$C$4:$J$76,'13-2018b - 009.01 - zlepš...'!$C$82:$J$99,'13-2018b - 009.01 - zlepš...'!$C$105:$K$127</definedName>
    <definedName name="_xlnm.Print_Titles" localSheetId="2">'13-2018b - 009.01 - zlepš...'!$117:$117</definedName>
    <definedName name="_xlnm._FilterDatabase" localSheetId="3" hidden="1">'13-2018c - 009.16 - obrat...'!$C$120:$K$153</definedName>
    <definedName name="_xlnm.Print_Area" localSheetId="3">'13-2018c - 009.16 - obrat...'!$C$4:$J$76,'13-2018c - 009.16 - obrat...'!$C$82:$J$102,'13-2018c - 009.16 - obrat...'!$C$108:$K$153</definedName>
    <definedName name="_xlnm.Print_Titles" localSheetId="3">'13-2018c - 009.16 - obrat...'!$120:$120</definedName>
    <definedName name="_xlnm._FilterDatabase" localSheetId="4" hidden="1">'13-2018d - 009.03 - hospo...'!$C$119:$K$153</definedName>
    <definedName name="_xlnm.Print_Area" localSheetId="4">'13-2018d - 009.03 - hospo...'!$C$4:$J$76,'13-2018d - 009.03 - hospo...'!$C$82:$J$101,'13-2018d - 009.03 - hospo...'!$C$107:$K$153</definedName>
    <definedName name="_xlnm.Print_Titles" localSheetId="4">'13-2018d - 009.03 - hospo...'!$119:$119</definedName>
    <definedName name="_xlnm._FilterDatabase" localSheetId="5" hidden="1">'13-2018e - 009.11 - samos...'!$C$119:$K$140</definedName>
    <definedName name="_xlnm.Print_Area" localSheetId="5">'13-2018e - 009.11 - samos...'!$C$4:$J$76,'13-2018e - 009.11 - samos...'!$C$82:$J$101,'13-2018e - 009.11 - samos...'!$C$107:$K$140</definedName>
    <definedName name="_xlnm.Print_Titles" localSheetId="5">'13-2018e - 009.11 - samos...'!$119:$119</definedName>
    <definedName name="_xlnm._FilterDatabase" localSheetId="6" hidden="1">'13-2018f - 009.21 - svodn...'!$C$117:$K$123</definedName>
    <definedName name="_xlnm.Print_Area" localSheetId="6">'13-2018f - 009.21 - svodn...'!$C$4:$J$76,'13-2018f - 009.21 - svodn...'!$C$82:$J$99,'13-2018f - 009.21 - svodn...'!$C$105:$K$123</definedName>
    <definedName name="_xlnm.Print_Titles" localSheetId="6">'13-2018f - 009.21 - svodn...'!$117:$117</definedName>
  </definedNames>
  <calcPr/>
</workbook>
</file>

<file path=xl/calcChain.xml><?xml version="1.0" encoding="utf-8"?>
<calcChain xmlns="http://schemas.openxmlformats.org/spreadsheetml/2006/main">
  <c i="7" r="J37"/>
  <c r="J36"/>
  <c i="1" r="AY100"/>
  <c i="7" r="J35"/>
  <c i="1" r="AX100"/>
  <c i="7" r="BI121"/>
  <c r="F37"/>
  <c i="1" r="BD100"/>
  <c i="7" r="BH121"/>
  <c r="F36"/>
  <c i="1" r="BC100"/>
  <c i="7" r="BG121"/>
  <c r="F35"/>
  <c i="1" r="BB100"/>
  <c i="7" r="BF121"/>
  <c r="J34"/>
  <c i="1" r="AW100"/>
  <c i="7" r="F34"/>
  <c i="1" r="BA100"/>
  <c i="7" r="T121"/>
  <c r="T120"/>
  <c r="T119"/>
  <c r="T118"/>
  <c r="R121"/>
  <c r="R120"/>
  <c r="R119"/>
  <c r="R118"/>
  <c r="P121"/>
  <c r="P120"/>
  <c r="P119"/>
  <c r="P118"/>
  <c i="1" r="AU100"/>
  <c i="7" r="BK121"/>
  <c r="BK120"/>
  <c r="J120"/>
  <c r="BK119"/>
  <c r="J119"/>
  <c r="BK118"/>
  <c r="J118"/>
  <c r="J96"/>
  <c r="J30"/>
  <c i="1" r="AG100"/>
  <c i="7" r="J121"/>
  <c r="BE121"/>
  <c r="J33"/>
  <c i="1" r="AV100"/>
  <c i="7" r="F33"/>
  <c i="1" r="AZ100"/>
  <c i="7" r="J98"/>
  <c r="J97"/>
  <c r="J115"/>
  <c r="J114"/>
  <c r="F114"/>
  <c r="F112"/>
  <c r="E110"/>
  <c r="J92"/>
  <c r="J91"/>
  <c r="F91"/>
  <c r="F89"/>
  <c r="E87"/>
  <c r="J39"/>
  <c r="J18"/>
  <c r="E18"/>
  <c r="F115"/>
  <c r="F92"/>
  <c r="J17"/>
  <c r="J12"/>
  <c r="J112"/>
  <c r="J89"/>
  <c r="E7"/>
  <c r="E108"/>
  <c r="E85"/>
  <c i="6" r="J37"/>
  <c r="J36"/>
  <c i="1" r="AY99"/>
  <c i="6" r="J35"/>
  <c i="1" r="AX99"/>
  <c i="6" r="BI140"/>
  <c r="BH140"/>
  <c r="BG140"/>
  <c r="BF140"/>
  <c r="T140"/>
  <c r="T139"/>
  <c r="R140"/>
  <c r="R139"/>
  <c r="P140"/>
  <c r="P139"/>
  <c r="BK140"/>
  <c r="BK139"/>
  <c r="J139"/>
  <c r="J140"/>
  <c r="BE140"/>
  <c r="J100"/>
  <c r="BI136"/>
  <c r="BH136"/>
  <c r="BG136"/>
  <c r="BF136"/>
  <c r="T136"/>
  <c r="R136"/>
  <c r="P136"/>
  <c r="BK136"/>
  <c r="J136"/>
  <c r="BE136"/>
  <c r="BI133"/>
  <c r="BH133"/>
  <c r="BG133"/>
  <c r="BF133"/>
  <c r="T133"/>
  <c r="T132"/>
  <c r="R133"/>
  <c r="R132"/>
  <c r="P133"/>
  <c r="P132"/>
  <c r="BK133"/>
  <c r="BK132"/>
  <c r="J132"/>
  <c r="J133"/>
  <c r="BE133"/>
  <c r="J99"/>
  <c r="BI129"/>
  <c r="BH129"/>
  <c r="BG129"/>
  <c r="BF129"/>
  <c r="T129"/>
  <c r="R129"/>
  <c r="P129"/>
  <c r="BK129"/>
  <c r="J129"/>
  <c r="BE129"/>
  <c r="BI126"/>
  <c r="BH126"/>
  <c r="BG126"/>
  <c r="BF126"/>
  <c r="T126"/>
  <c r="R126"/>
  <c r="P126"/>
  <c r="BK126"/>
  <c r="J126"/>
  <c r="BE126"/>
  <c r="BI123"/>
  <c r="F37"/>
  <c i="1" r="BD99"/>
  <c i="6" r="BH123"/>
  <c r="F36"/>
  <c i="1" r="BC99"/>
  <c i="6" r="BG123"/>
  <c r="F35"/>
  <c i="1" r="BB99"/>
  <c i="6" r="BF123"/>
  <c r="J34"/>
  <c i="1" r="AW99"/>
  <c i="6" r="F34"/>
  <c i="1" r="BA99"/>
  <c i="6" r="T123"/>
  <c r="T122"/>
  <c r="T121"/>
  <c r="T120"/>
  <c r="R123"/>
  <c r="R122"/>
  <c r="R121"/>
  <c r="R120"/>
  <c r="P123"/>
  <c r="P122"/>
  <c r="P121"/>
  <c r="P120"/>
  <c i="1" r="AU99"/>
  <c i="6" r="BK123"/>
  <c r="BK122"/>
  <c r="J122"/>
  <c r="BK121"/>
  <c r="J121"/>
  <c r="BK120"/>
  <c r="J120"/>
  <c r="J96"/>
  <c r="J30"/>
  <c i="1" r="AG99"/>
  <c i="6" r="J123"/>
  <c r="BE123"/>
  <c r="J33"/>
  <c i="1" r="AV99"/>
  <c i="6" r="F33"/>
  <c i="1" r="AZ99"/>
  <c i="6" r="J98"/>
  <c r="J97"/>
  <c r="J117"/>
  <c r="J116"/>
  <c r="F116"/>
  <c r="F114"/>
  <c r="E112"/>
  <c r="J92"/>
  <c r="J91"/>
  <c r="F91"/>
  <c r="F89"/>
  <c r="E87"/>
  <c r="J39"/>
  <c r="J18"/>
  <c r="E18"/>
  <c r="F117"/>
  <c r="F92"/>
  <c r="J17"/>
  <c r="J12"/>
  <c r="J114"/>
  <c r="J89"/>
  <c r="E7"/>
  <c r="E110"/>
  <c r="E85"/>
  <c i="5" r="J37"/>
  <c r="J36"/>
  <c i="1" r="AY98"/>
  <c i="5" r="J35"/>
  <c i="1" r="AX98"/>
  <c i="5" r="BI151"/>
  <c r="BH151"/>
  <c r="BG151"/>
  <c r="BF151"/>
  <c r="T151"/>
  <c r="R151"/>
  <c r="P151"/>
  <c r="BK151"/>
  <c r="J151"/>
  <c r="BE151"/>
  <c r="BI148"/>
  <c r="BH148"/>
  <c r="BG148"/>
  <c r="BF148"/>
  <c r="T148"/>
  <c r="T147"/>
  <c r="R148"/>
  <c r="R147"/>
  <c r="P148"/>
  <c r="P147"/>
  <c r="BK148"/>
  <c r="BK147"/>
  <c r="J147"/>
  <c r="J148"/>
  <c r="BE148"/>
  <c r="J100"/>
  <c r="BI144"/>
  <c r="BH144"/>
  <c r="BG144"/>
  <c r="BF144"/>
  <c r="T144"/>
  <c r="R144"/>
  <c r="P144"/>
  <c r="BK144"/>
  <c r="J144"/>
  <c r="BE144"/>
  <c r="BI141"/>
  <c r="BH141"/>
  <c r="BG141"/>
  <c r="BF141"/>
  <c r="T141"/>
  <c r="T140"/>
  <c r="R141"/>
  <c r="R140"/>
  <c r="P141"/>
  <c r="P140"/>
  <c r="BK141"/>
  <c r="BK140"/>
  <c r="J140"/>
  <c r="J141"/>
  <c r="BE141"/>
  <c r="J99"/>
  <c r="BI138"/>
  <c r="BH138"/>
  <c r="BG138"/>
  <c r="BF138"/>
  <c r="T138"/>
  <c r="R138"/>
  <c r="P138"/>
  <c r="BK138"/>
  <c r="J138"/>
  <c r="BE138"/>
  <c r="BI135"/>
  <c r="BH135"/>
  <c r="BG135"/>
  <c r="BF135"/>
  <c r="T135"/>
  <c r="R135"/>
  <c r="P135"/>
  <c r="BK135"/>
  <c r="J135"/>
  <c r="BE135"/>
  <c r="BI132"/>
  <c r="BH132"/>
  <c r="BG132"/>
  <c r="BF132"/>
  <c r="T132"/>
  <c r="R132"/>
  <c r="P132"/>
  <c r="BK132"/>
  <c r="J132"/>
  <c r="BE132"/>
  <c r="BI129"/>
  <c r="BH129"/>
  <c r="BG129"/>
  <c r="BF129"/>
  <c r="T129"/>
  <c r="R129"/>
  <c r="P129"/>
  <c r="BK129"/>
  <c r="J129"/>
  <c r="BE129"/>
  <c r="BI126"/>
  <c r="BH126"/>
  <c r="BG126"/>
  <c r="BF126"/>
  <c r="T126"/>
  <c r="R126"/>
  <c r="P126"/>
  <c r="BK126"/>
  <c r="J126"/>
  <c r="BE126"/>
  <c r="BI123"/>
  <c r="F37"/>
  <c i="1" r="BD98"/>
  <c i="5" r="BH123"/>
  <c r="F36"/>
  <c i="1" r="BC98"/>
  <c i="5" r="BG123"/>
  <c r="F35"/>
  <c i="1" r="BB98"/>
  <c i="5" r="BF123"/>
  <c r="J34"/>
  <c i="1" r="AW98"/>
  <c i="5" r="F34"/>
  <c i="1" r="BA98"/>
  <c i="5" r="T123"/>
  <c r="T122"/>
  <c r="T121"/>
  <c r="T120"/>
  <c r="R123"/>
  <c r="R122"/>
  <c r="R121"/>
  <c r="R120"/>
  <c r="P123"/>
  <c r="P122"/>
  <c r="P121"/>
  <c r="P120"/>
  <c i="1" r="AU98"/>
  <c i="5" r="BK123"/>
  <c r="BK122"/>
  <c r="J122"/>
  <c r="BK121"/>
  <c r="J121"/>
  <c r="BK120"/>
  <c r="J120"/>
  <c r="J96"/>
  <c r="J30"/>
  <c i="1" r="AG98"/>
  <c i="5" r="J123"/>
  <c r="BE123"/>
  <c r="J33"/>
  <c i="1" r="AV98"/>
  <c i="5" r="F33"/>
  <c i="1" r="AZ98"/>
  <c i="5" r="J98"/>
  <c r="J97"/>
  <c r="J117"/>
  <c r="J116"/>
  <c r="F116"/>
  <c r="F114"/>
  <c r="E112"/>
  <c r="J92"/>
  <c r="J91"/>
  <c r="F91"/>
  <c r="F89"/>
  <c r="E87"/>
  <c r="J39"/>
  <c r="J18"/>
  <c r="E18"/>
  <c r="F117"/>
  <c r="F92"/>
  <c r="J17"/>
  <c r="J12"/>
  <c r="J114"/>
  <c r="J89"/>
  <c r="E7"/>
  <c r="E110"/>
  <c r="E85"/>
  <c i="4" r="J37"/>
  <c r="J36"/>
  <c i="1" r="AY97"/>
  <c i="4" r="J35"/>
  <c i="1" r="AX97"/>
  <c i="4" r="BI153"/>
  <c r="BH153"/>
  <c r="BG153"/>
  <c r="BF153"/>
  <c r="T153"/>
  <c r="T152"/>
  <c r="R153"/>
  <c r="R152"/>
  <c r="P153"/>
  <c r="P152"/>
  <c r="BK153"/>
  <c r="BK152"/>
  <c r="J152"/>
  <c r="J153"/>
  <c r="BE153"/>
  <c r="J101"/>
  <c r="BI149"/>
  <c r="BH149"/>
  <c r="BG149"/>
  <c r="BF149"/>
  <c r="T149"/>
  <c r="R149"/>
  <c r="P149"/>
  <c r="BK149"/>
  <c r="J149"/>
  <c r="BE149"/>
  <c r="BI146"/>
  <c r="BH146"/>
  <c r="BG146"/>
  <c r="BF146"/>
  <c r="T146"/>
  <c r="T145"/>
  <c r="R146"/>
  <c r="R145"/>
  <c r="P146"/>
  <c r="P145"/>
  <c r="BK146"/>
  <c r="BK145"/>
  <c r="J145"/>
  <c r="J146"/>
  <c r="BE146"/>
  <c r="J100"/>
  <c r="BI143"/>
  <c r="BH143"/>
  <c r="BG143"/>
  <c r="BF143"/>
  <c r="T143"/>
  <c r="R143"/>
  <c r="P143"/>
  <c r="BK143"/>
  <c r="J143"/>
  <c r="BE143"/>
  <c r="BI140"/>
  <c r="BH140"/>
  <c r="BG140"/>
  <c r="BF140"/>
  <c r="T140"/>
  <c r="T139"/>
  <c r="R140"/>
  <c r="R139"/>
  <c r="P140"/>
  <c r="P139"/>
  <c r="BK140"/>
  <c r="BK139"/>
  <c r="J139"/>
  <c r="J140"/>
  <c r="BE140"/>
  <c r="J99"/>
  <c r="BI136"/>
  <c r="BH136"/>
  <c r="BG136"/>
  <c r="BF136"/>
  <c r="T136"/>
  <c r="R136"/>
  <c r="P136"/>
  <c r="BK136"/>
  <c r="J136"/>
  <c r="BE136"/>
  <c r="BI133"/>
  <c r="BH133"/>
  <c r="BG133"/>
  <c r="BF133"/>
  <c r="T133"/>
  <c r="R133"/>
  <c r="P133"/>
  <c r="BK133"/>
  <c r="J133"/>
  <c r="BE133"/>
  <c r="BI130"/>
  <c r="BH130"/>
  <c r="BG130"/>
  <c r="BF130"/>
  <c r="T130"/>
  <c r="R130"/>
  <c r="P130"/>
  <c r="BK130"/>
  <c r="J130"/>
  <c r="BE130"/>
  <c r="BI127"/>
  <c r="BH127"/>
  <c r="BG127"/>
  <c r="BF127"/>
  <c r="T127"/>
  <c r="R127"/>
  <c r="P127"/>
  <c r="BK127"/>
  <c r="J127"/>
  <c r="BE127"/>
  <c r="BI124"/>
  <c r="F37"/>
  <c i="1" r="BD97"/>
  <c i="4" r="BH124"/>
  <c r="F36"/>
  <c i="1" r="BC97"/>
  <c i="4" r="BG124"/>
  <c r="F35"/>
  <c i="1" r="BB97"/>
  <c i="4" r="BF124"/>
  <c r="J34"/>
  <c i="1" r="AW97"/>
  <c i="4" r="F34"/>
  <c i="1" r="BA97"/>
  <c i="4" r="T124"/>
  <c r="T123"/>
  <c r="T122"/>
  <c r="T121"/>
  <c r="R124"/>
  <c r="R123"/>
  <c r="R122"/>
  <c r="R121"/>
  <c r="P124"/>
  <c r="P123"/>
  <c r="P122"/>
  <c r="P121"/>
  <c i="1" r="AU97"/>
  <c i="4" r="BK124"/>
  <c r="BK123"/>
  <c r="J123"/>
  <c r="BK122"/>
  <c r="J122"/>
  <c r="BK121"/>
  <c r="J121"/>
  <c r="J96"/>
  <c r="J30"/>
  <c i="1" r="AG97"/>
  <c i="4" r="J124"/>
  <c r="BE124"/>
  <c r="J33"/>
  <c i="1" r="AV97"/>
  <c i="4" r="F33"/>
  <c i="1" r="AZ97"/>
  <c i="4" r="J98"/>
  <c r="J97"/>
  <c r="J118"/>
  <c r="J117"/>
  <c r="F117"/>
  <c r="F115"/>
  <c r="E113"/>
  <c r="J92"/>
  <c r="J91"/>
  <c r="F91"/>
  <c r="F89"/>
  <c r="E87"/>
  <c r="J39"/>
  <c r="J18"/>
  <c r="E18"/>
  <c r="F118"/>
  <c r="F92"/>
  <c r="J17"/>
  <c r="J12"/>
  <c r="J115"/>
  <c r="J89"/>
  <c r="E7"/>
  <c r="E111"/>
  <c r="E85"/>
  <c i="3" r="J37"/>
  <c r="J36"/>
  <c i="1" r="AY96"/>
  <c i="3" r="J35"/>
  <c i="1" r="AX96"/>
  <c i="3" r="BI125"/>
  <c r="BH125"/>
  <c r="BG125"/>
  <c r="BF125"/>
  <c r="T125"/>
  <c r="R125"/>
  <c r="P125"/>
  <c r="BK125"/>
  <c r="J125"/>
  <c r="BE125"/>
  <c r="BI121"/>
  <c r="F37"/>
  <c i="1" r="BD96"/>
  <c i="3" r="BH121"/>
  <c r="F36"/>
  <c i="1" r="BC96"/>
  <c i="3" r="BG121"/>
  <c r="F35"/>
  <c i="1" r="BB96"/>
  <c i="3" r="BF121"/>
  <c r="J34"/>
  <c i="1" r="AW96"/>
  <c i="3" r="F34"/>
  <c i="1" r="BA96"/>
  <c i="3" r="T121"/>
  <c r="T120"/>
  <c r="T119"/>
  <c r="T118"/>
  <c r="R121"/>
  <c r="R120"/>
  <c r="R119"/>
  <c r="R118"/>
  <c r="P121"/>
  <c r="P120"/>
  <c r="P119"/>
  <c r="P118"/>
  <c i="1" r="AU96"/>
  <c i="3" r="BK121"/>
  <c r="BK120"/>
  <c r="J120"/>
  <c r="BK119"/>
  <c r="J119"/>
  <c r="BK118"/>
  <c r="J118"/>
  <c r="J96"/>
  <c r="J30"/>
  <c i="1" r="AG96"/>
  <c i="3" r="J121"/>
  <c r="BE121"/>
  <c r="J33"/>
  <c i="1" r="AV96"/>
  <c i="3" r="F33"/>
  <c i="1" r="AZ96"/>
  <c i="3" r="J98"/>
  <c r="J97"/>
  <c r="J115"/>
  <c r="J114"/>
  <c r="F114"/>
  <c r="F112"/>
  <c r="E110"/>
  <c r="J92"/>
  <c r="J91"/>
  <c r="F91"/>
  <c r="F89"/>
  <c r="E87"/>
  <c r="J39"/>
  <c r="J18"/>
  <c r="E18"/>
  <c r="F115"/>
  <c r="F92"/>
  <c r="J17"/>
  <c r="J12"/>
  <c r="J112"/>
  <c r="J89"/>
  <c r="E7"/>
  <c r="E108"/>
  <c r="E85"/>
  <c i="2" r="J37"/>
  <c r="J36"/>
  <c i="1" r="AY95"/>
  <c i="2" r="J35"/>
  <c i="1" r="AX95"/>
  <c i="2" r="BI171"/>
  <c r="BH171"/>
  <c r="BG171"/>
  <c r="BF171"/>
  <c r="T171"/>
  <c r="T170"/>
  <c r="R171"/>
  <c r="R170"/>
  <c r="P171"/>
  <c r="P170"/>
  <c r="BK171"/>
  <c r="BK170"/>
  <c r="J170"/>
  <c r="J171"/>
  <c r="BE171"/>
  <c r="J101"/>
  <c r="BI167"/>
  <c r="BH167"/>
  <c r="BG167"/>
  <c r="BF167"/>
  <c r="T167"/>
  <c r="R167"/>
  <c r="P167"/>
  <c r="BK167"/>
  <c r="J167"/>
  <c r="BE167"/>
  <c r="BI164"/>
  <c r="BH164"/>
  <c r="BG164"/>
  <c r="BF164"/>
  <c r="T164"/>
  <c r="T163"/>
  <c r="R164"/>
  <c r="R163"/>
  <c r="P164"/>
  <c r="P163"/>
  <c r="BK164"/>
  <c r="BK163"/>
  <c r="J163"/>
  <c r="J164"/>
  <c r="BE164"/>
  <c r="J100"/>
  <c r="BI161"/>
  <c r="BH161"/>
  <c r="BG161"/>
  <c r="BF161"/>
  <c r="T161"/>
  <c r="R161"/>
  <c r="P161"/>
  <c r="BK161"/>
  <c r="J161"/>
  <c r="BE161"/>
  <c r="BI158"/>
  <c r="BH158"/>
  <c r="BG158"/>
  <c r="BF158"/>
  <c r="T158"/>
  <c r="T157"/>
  <c r="R158"/>
  <c r="R157"/>
  <c r="P158"/>
  <c r="P157"/>
  <c r="BK158"/>
  <c r="BK157"/>
  <c r="J157"/>
  <c r="J158"/>
  <c r="BE158"/>
  <c r="J99"/>
  <c r="BI153"/>
  <c r="BH153"/>
  <c r="BG153"/>
  <c r="BF153"/>
  <c r="T153"/>
  <c r="R153"/>
  <c r="P153"/>
  <c r="BK153"/>
  <c r="J153"/>
  <c r="BE153"/>
  <c r="BI150"/>
  <c r="BH150"/>
  <c r="BG150"/>
  <c r="BF150"/>
  <c r="T150"/>
  <c r="R150"/>
  <c r="P150"/>
  <c r="BK150"/>
  <c r="J150"/>
  <c r="BE150"/>
  <c r="BI147"/>
  <c r="BH147"/>
  <c r="BG147"/>
  <c r="BF147"/>
  <c r="T147"/>
  <c r="R147"/>
  <c r="P147"/>
  <c r="BK147"/>
  <c r="J147"/>
  <c r="BE147"/>
  <c r="BI143"/>
  <c r="BH143"/>
  <c r="BG143"/>
  <c r="BF143"/>
  <c r="T143"/>
  <c r="R143"/>
  <c r="P143"/>
  <c r="BK143"/>
  <c r="J143"/>
  <c r="BE143"/>
  <c r="BI140"/>
  <c r="BH140"/>
  <c r="BG140"/>
  <c r="BF140"/>
  <c r="T140"/>
  <c r="R140"/>
  <c r="P140"/>
  <c r="BK140"/>
  <c r="J140"/>
  <c r="BE140"/>
  <c r="BI137"/>
  <c r="BH137"/>
  <c r="BG137"/>
  <c r="BF137"/>
  <c r="T137"/>
  <c r="R137"/>
  <c r="P137"/>
  <c r="BK137"/>
  <c r="J137"/>
  <c r="BE137"/>
  <c r="BI134"/>
  <c r="BH134"/>
  <c r="BG134"/>
  <c r="BF134"/>
  <c r="T134"/>
  <c r="R134"/>
  <c r="P134"/>
  <c r="BK134"/>
  <c r="J134"/>
  <c r="BE134"/>
  <c r="BI131"/>
  <c r="BH131"/>
  <c r="BG131"/>
  <c r="BF131"/>
  <c r="T131"/>
  <c r="R131"/>
  <c r="P131"/>
  <c r="BK131"/>
  <c r="J131"/>
  <c r="BE131"/>
  <c r="BI128"/>
  <c r="BH128"/>
  <c r="BG128"/>
  <c r="BF128"/>
  <c r="T128"/>
  <c r="R128"/>
  <c r="P128"/>
  <c r="BK128"/>
  <c r="J128"/>
  <c r="BE128"/>
  <c r="BI124"/>
  <c r="F37"/>
  <c i="1" r="BD95"/>
  <c i="2" r="BH124"/>
  <c r="F36"/>
  <c i="1" r="BC95"/>
  <c i="2" r="BG124"/>
  <c r="F35"/>
  <c i="1" r="BB95"/>
  <c i="2" r="BF124"/>
  <c r="J34"/>
  <c i="1" r="AW95"/>
  <c i="2" r="F34"/>
  <c i="1" r="BA95"/>
  <c i="2" r="T124"/>
  <c r="T123"/>
  <c r="T122"/>
  <c r="T121"/>
  <c r="R124"/>
  <c r="R123"/>
  <c r="R122"/>
  <c r="R121"/>
  <c r="P124"/>
  <c r="P123"/>
  <c r="P122"/>
  <c r="P121"/>
  <c i="1" r="AU95"/>
  <c i="2" r="BK124"/>
  <c r="BK123"/>
  <c r="J123"/>
  <c r="BK122"/>
  <c r="J122"/>
  <c r="BK121"/>
  <c r="J121"/>
  <c r="J96"/>
  <c r="J30"/>
  <c i="1" r="AG95"/>
  <c i="2" r="J124"/>
  <c r="BE124"/>
  <c r="J33"/>
  <c i="1" r="AV95"/>
  <c i="2" r="F33"/>
  <c i="1" r="AZ95"/>
  <c i="2" r="J98"/>
  <c r="J97"/>
  <c r="J118"/>
  <c r="J117"/>
  <c r="F117"/>
  <c r="F115"/>
  <c r="E113"/>
  <c r="J92"/>
  <c r="J91"/>
  <c r="F91"/>
  <c r="F89"/>
  <c r="E87"/>
  <c r="J39"/>
  <c r="J18"/>
  <c r="E18"/>
  <c r="F118"/>
  <c r="F92"/>
  <c r="J17"/>
  <c r="J12"/>
  <c r="J115"/>
  <c r="J89"/>
  <c r="E7"/>
  <c r="E111"/>
  <c r="E85"/>
  <c i="1" r="BD94"/>
  <c r="W33"/>
  <c r="BC94"/>
  <c r="W32"/>
  <c r="BB94"/>
  <c r="W31"/>
  <c r="BA94"/>
  <c r="W30"/>
  <c r="AZ94"/>
  <c r="W29"/>
  <c r="AY94"/>
  <c r="AX94"/>
  <c r="AW94"/>
  <c r="AK30"/>
  <c r="AV94"/>
  <c r="AK29"/>
  <c r="AU94"/>
  <c r="AT94"/>
  <c r="AS94"/>
  <c r="AG94"/>
  <c r="AK26"/>
  <c r="AT100"/>
  <c r="AN100"/>
  <c r="AT99"/>
  <c r="AN99"/>
  <c r="AT98"/>
  <c r="AN98"/>
  <c r="AT97"/>
  <c r="AN97"/>
  <c r="AT96"/>
  <c r="AN96"/>
  <c r="AT95"/>
  <c r="AN95"/>
  <c r="AN94"/>
  <c r="L90"/>
  <c r="AM90"/>
  <c r="AM89"/>
  <c r="L89"/>
  <c r="AM87"/>
  <c r="L87"/>
  <c r="L85"/>
  <c r="L8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<sst xmlns="http://schemas.openxmlformats.org/spreadsheetml/2006/main">
  <si>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</si>
  <si>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</si>
  <si>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</si>
  <si>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</si>
  <si>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{601cafbe-7e6e-49c5-9985-a03734666820}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</si>
  <si>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</si>
  <si>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</si>
  <si>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</si>
  <si>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</si>
  <si>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</si>
  <si>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</si>
  <si>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</si>
  <si>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</si>
  <si>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</si>
  <si>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13/2018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</si>
  <si>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</si>
  <si>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</si>
  <si>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Lesní cesta Na rovinkách</t>
  </si>
  <si>
    <t>KSO:</t>
  </si>
  <si>
    <t>CC-CZ:</t>
  </si>
  <si>
    <t>Místo:</t>
  </si>
  <si>
    <t>k. ú. Červená Třemešká</t>
  </si>
  <si>
    <t>Datum:</t>
  </si>
  <si>
    <t>23. 12. 2020</t>
  </si>
  <si>
    <t>Zadavatel:</t>
  </si>
  <si>
    <t>IČ:</t>
  </si>
  <si>
    <t>578291</t>
  </si>
  <si>
    <t>Obec Červená Třemešná</t>
  </si>
  <si>
    <t>DIČ:</t>
  </si>
  <si>
    <t>CZ00578291</t>
  </si>
  <si>
    <t>Uchazeč:</t>
  </si>
  <si>
    <t>Vyplň údaj</t>
  </si>
  <si>
    <t>Projektant:</t>
  </si>
  <si>
    <t>86992261</t>
  </si>
  <si>
    <t>Ing. Jiří Ježek</t>
  </si>
  <si>
    <t>CZ7810233090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</si>
  <si>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</si>
  <si>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</si>
  <si>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</si>
  <si>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</si>
  <si>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</si>
  <si>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</si>
  <si>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</si>
  <si>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</si>
  <si>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</si>
  <si>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</si>
  <si>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</si>
  <si>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</si>
  <si>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</si>
  <si>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</si>
  <si>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</si>
  <si>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</si>
  <si>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</si>
  <si>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</si>
  <si>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</si>
  <si>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</si>
  <si>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</si>
  <si>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</si>
  <si>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</si>
  <si>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</si>
  <si>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</si>
  <si>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</si>
  <si>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</si>
  <si>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</si>
  <si>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</si>
  <si>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</si>
  <si>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</si>
  <si>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</si>
  <si>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</si>
  <si>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</si>
  <si>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</si>
  <si>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</si>
  <si>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</si>
  <si>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</si>
  <si>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</si>
  <si>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</si>
  <si>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</si>
  <si>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</si>
  <si>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</si>
  <si>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</si>
  <si>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</si>
  <si>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</si>
  <si>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</si>
  <si>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</si>
  <si>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13/2018a</t>
  </si>
  <si>
    <t>003 - 1L 4,0/20</t>
  </si>
  <si>
    <t>STA</t>
  </si>
  <si>
    <t>1</t>
  </si>
  <si>
    <t>{f8227557-ff92-4414-b77e-e069b1421a32}</t>
  </si>
  <si>
    <t>2</t>
  </si>
  <si>
    <t>13/2018b</t>
  </si>
  <si>
    <t xml:space="preserve">009.01 - zlepšení podloží </t>
  </si>
  <si>
    <t>{4dde18f6-04a7-40ac-b967-6d4e1a92fb75}</t>
  </si>
  <si>
    <t>13/2018c</t>
  </si>
  <si>
    <t>009.16 - obratiště</t>
  </si>
  <si>
    <t>{ebab8c40-1275-4635-86c0-48b03b9a5ceb}</t>
  </si>
  <si>
    <t>13/2018d</t>
  </si>
  <si>
    <t>009.03 - hospodářský propustek DN 400-500</t>
  </si>
  <si>
    <t>{86118d4d-92c5-47c2-8704-f6e60b45f55a}</t>
  </si>
  <si>
    <t>13/2018e</t>
  </si>
  <si>
    <t>009.11 - samostatný sjezd bez propustku</t>
  </si>
  <si>
    <t>{14718d73-29ed-43f1-bad1-d6867ceb0ab5}</t>
  </si>
  <si>
    <t>13/2018f</t>
  </si>
  <si>
    <t>009.21 - svodnice vody</t>
  </si>
  <si>
    <t>{49555118-ef5a-46f4-a33d-0b56da882450}</t>
  </si>
  <si>
    <t>KRYCÍ LIST SOUPISU PRACÍ</t>
  </si>
  <si>
    <t>Objekt:</t>
  </si>
  <si>
    <t>13/2018a - 003 - 1L 4,0/20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</si>
  <si>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</si>
  <si>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</si>
  <si>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</si>
  <si>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</si>
  <si>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</si>
  <si>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</si>
  <si>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</si>
  <si>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</si>
  <si>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</si>
  <si>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</si>
  <si>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</si>
  <si>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</si>
  <si>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</si>
  <si>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</si>
  <si>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</si>
  <si>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</si>
  <si>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</si>
  <si>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</si>
  <si>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</si>
  <si>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</si>
  <si>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</si>
  <si>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</si>
  <si>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</si>
  <si>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</si>
  <si>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</si>
  <si>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</si>
  <si>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</si>
  <si>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</si>
  <si>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111201102</t>
  </si>
  <si>
    <t xml:space="preserve">Odstranění křovin a stromů s odstraněním kořenů  průměru kmene do 100 mm do sklonu terénu 1 : 5, při celkové ploše přes 1 000 do 10 000 m2</t>
  </si>
  <si>
    <t>m2</t>
  </si>
  <si>
    <t>4</t>
  </si>
  <si>
    <t>-590426613</t>
  </si>
  <si>
    <t>P</t>
  </si>
  <si>
    <t>Poznámka k položce:_x000d_
Včetně odklizení vyřezaných dřevin na hromady do lesního porostu na vzdálenost do 50,0 m!</t>
  </si>
  <si>
    <t>VV</t>
  </si>
  <si>
    <t xml:space="preserve">"z tab. č. 6"   1002,0</t>
  </si>
  <si>
    <t>Součet</t>
  </si>
  <si>
    <t>122102203</t>
  </si>
  <si>
    <t xml:space="preserve">Odkopávky a prokopávky nezapažené pro silnice  s přemístěním výkopku v příčných profilech na vzdálenost do 15 m nebo s naložením na dopravní prostředek v horninách tř. 1 a 2 přes 1 000 do 5 000 m3</t>
  </si>
  <si>
    <t>m3</t>
  </si>
  <si>
    <t>-1885944669</t>
  </si>
  <si>
    <t xml:space="preserve">"z tab. č. 1"   615,16*0,30</t>
  </si>
  <si>
    <t>3</t>
  </si>
  <si>
    <t>122202203</t>
  </si>
  <si>
    <t xml:space="preserve">Odkopávky a prokopávky nezapažené pro silnice  s přemístěním výkopku v příčných profilech na vzdálenost do 15 m nebo s naložením na dopravní prostředek v hornině tř. 3 přes 1 000 do 5 000 m3</t>
  </si>
  <si>
    <t>1952375993</t>
  </si>
  <si>
    <t xml:space="preserve">"z tab. č. 1"   615,16*0,70</t>
  </si>
  <si>
    <t>125203101</t>
  </si>
  <si>
    <t xml:space="preserve">Vykopávky melioračních kanálů přívodních (závlahových) nebo odpadních  pro jakoukoliv šířku kanálu, jeho hloubku a množství vykopávky pro zemědělské meliorace v hornině tř. 3</t>
  </si>
  <si>
    <t>-872593996</t>
  </si>
  <si>
    <t xml:space="preserve">"z tab. č. 10"   35,70</t>
  </si>
  <si>
    <t>5</t>
  </si>
  <si>
    <t>162301101</t>
  </si>
  <si>
    <t xml:space="preserve">Vodorovné přemístění výkopku nebo sypaniny po suchu  na obvyklém dopravním prostředku, bez naložení výkopku, avšak se složením bez rozhrnutí z horniny tř. 1 až 4 na vzdálenost přes 50 do 500 m</t>
  </si>
  <si>
    <t>-1877968568</t>
  </si>
  <si>
    <t xml:space="preserve">"z tab. č. 1"   615,16</t>
  </si>
  <si>
    <t>6</t>
  </si>
  <si>
    <t>171101103</t>
  </si>
  <si>
    <t xml:space="preserve">Uložení sypaniny do násypů  s rozprostřením sypaniny ve vrstvách a s hrubým urovnáním zhutněných s uzavřením povrchu násypu z hornin soudržných s předepsanou mírou zhutnění v procentech výsledků zkoušek Proctor-Standard (dále jen PS) přes 96 do 100 % PS</t>
  </si>
  <si>
    <t>428741809</t>
  </si>
  <si>
    <t xml:space="preserve">"z tab. č. 1"   21,63</t>
  </si>
  <si>
    <t>7</t>
  </si>
  <si>
    <t>171201101</t>
  </si>
  <si>
    <t xml:space="preserve">Uložení sypaniny do násypů  s rozprostřením sypaniny ve vrstvách a s hrubým urovnáním nezhutněných z jakýchkoliv hornin</t>
  </si>
  <si>
    <t>-688564844</t>
  </si>
  <si>
    <t xml:space="preserve">"z tab. č. 1"   615,16-21,93</t>
  </si>
  <si>
    <t>8</t>
  </si>
  <si>
    <t>181102302</t>
  </si>
  <si>
    <t>Úprava pláně na stavbách dálnic strojně v zářezech mimo skalních se zhutněním</t>
  </si>
  <si>
    <t>-1203141891</t>
  </si>
  <si>
    <t xml:space="preserve">"z tab. č. 1"   3151,16</t>
  </si>
  <si>
    <t>9</t>
  </si>
  <si>
    <t>181202301</t>
  </si>
  <si>
    <t>Úprava pláně na stavbách dálnic strojně na násypech bez zhutnění</t>
  </si>
  <si>
    <t>1955865518</t>
  </si>
  <si>
    <t xml:space="preserve">"z tab. č. 1"   580,23</t>
  </si>
  <si>
    <t>10</t>
  </si>
  <si>
    <t>182101101</t>
  </si>
  <si>
    <t xml:space="preserve">Svahování trvalých svahů do projektovaných profilů  s potřebným přemístěním výkopku při svahování v zářezech v hornině tř. 1 až 4</t>
  </si>
  <si>
    <t>-333942248</t>
  </si>
  <si>
    <t xml:space="preserve">"z tab. č. 10"   140,0</t>
  </si>
  <si>
    <t xml:space="preserve">"z tab. č. 1"    366,38</t>
  </si>
  <si>
    <t>Zakládání</t>
  </si>
  <si>
    <t>11</t>
  </si>
  <si>
    <t>213141112</t>
  </si>
  <si>
    <t xml:space="preserve">Zřízení vrstvy z geotextilie  filtrační, separační, odvodňovací, ochranné, výztužné nebo protierozní v rovině nebo ve sklonu do 1:5, šířky přes 3 do 6 m</t>
  </si>
  <si>
    <t>2014350358</t>
  </si>
  <si>
    <t xml:space="preserve">"z tab. 2"   3151,16</t>
  </si>
  <si>
    <t>12</t>
  </si>
  <si>
    <t>M</t>
  </si>
  <si>
    <t>69311103</t>
  </si>
  <si>
    <t>geotextilie netkaná separační, filtrační, ochranná s převahou recyklovaných PES vláken 400g/m3</t>
  </si>
  <si>
    <t>1337596774</t>
  </si>
  <si>
    <t>3151,16*1,15 'Přepočtené koeficientem množství</t>
  </si>
  <si>
    <t>Komunikace</t>
  </si>
  <si>
    <t>13</t>
  </si>
  <si>
    <t>564871111</t>
  </si>
  <si>
    <t xml:space="preserve">Podklad ze štěrkodrti ŠD  s rozprostřením a zhutněním, po zhutnění tl. 250 mm</t>
  </si>
  <si>
    <t>826950052</t>
  </si>
  <si>
    <t xml:space="preserve">"z tab. 2"   3111,37</t>
  </si>
  <si>
    <t>14</t>
  </si>
  <si>
    <t>564942112</t>
  </si>
  <si>
    <t xml:space="preserve">Podklad z mechanicky zpevněného kameniva MZK (minerální beton)  s rozprostřením a s hutněním, po zhutnění tl. 130 mm</t>
  </si>
  <si>
    <t>267617594</t>
  </si>
  <si>
    <t xml:space="preserve">"z tab. 2"   3004,81</t>
  </si>
  <si>
    <t>998</t>
  </si>
  <si>
    <t>Přesun hmot</t>
  </si>
  <si>
    <t>998225111</t>
  </si>
  <si>
    <t xml:space="preserve">Přesun hmot pro komunikace s krytem z kameniva, monolitickým betonovým nebo živičným  dopravní vzdálenost do 200 m jakékoliv délky objektu</t>
  </si>
  <si>
    <t>t</t>
  </si>
  <si>
    <t>559402290</t>
  </si>
  <si>
    <t xml:space="preserve">13/2018b - 009.01 - zlepšení podloží </t>
  </si>
  <si>
    <t>561061121</t>
  </si>
  <si>
    <t>Zřízení podkladu ze zeminy upravené hydraulickými pojivy vápnem, cementem nebo směsnými pojivy (materiál ve specifikaci) s rozprostřením, promísením, vlhčením, zhutněním a ošetřením vodou plochy přes 1 000 do 5 000 m2, tloušťka po zhutnění přes 350 do 400 mm</t>
  </si>
  <si>
    <t>406976001</t>
  </si>
  <si>
    <t xml:space="preserve">"z tab. č. 2"   3151,16</t>
  </si>
  <si>
    <t xml:space="preserve">"z tab. č. 3"   221,82</t>
  </si>
  <si>
    <t>58591003</t>
  </si>
  <si>
    <t>pojivo hydraulické pro stabilizaci zeminy 70% vápna</t>
  </si>
  <si>
    <t>1129734588</t>
  </si>
  <si>
    <t>3372,98*0,4*1,3*0,03</t>
  </si>
  <si>
    <t>13/2018c - 009.16 - obratiště</t>
  </si>
  <si>
    <t>-1361431086</t>
  </si>
  <si>
    <t xml:space="preserve">"z tab. č. 3"   63,68</t>
  </si>
  <si>
    <t>162201102</t>
  </si>
  <si>
    <t xml:space="preserve">Vodorovné přemístění výkopku nebo sypaniny po suchu  na obvyklém dopravním prostředku, bez naložení výkopku, avšak se složením bez rozhrnutí z horniny tř. 1 až 4 na vzdálenost přes 20 do 50 m</t>
  </si>
  <si>
    <t>-172774331</t>
  </si>
  <si>
    <t>-868545267</t>
  </si>
  <si>
    <t xml:space="preserve">"z tab. č. 3"   0,91</t>
  </si>
  <si>
    <t>-1358690306</t>
  </si>
  <si>
    <t>-666736197</t>
  </si>
  <si>
    <t>-1675869835</t>
  </si>
  <si>
    <t>723726608</t>
  </si>
  <si>
    <t>221,82*1,15 'Přepočtené koeficientem množství</t>
  </si>
  <si>
    <t>-14613344</t>
  </si>
  <si>
    <t>-211144197</t>
  </si>
  <si>
    <t>2041525963</t>
  </si>
  <si>
    <t>13/2018d - 009.03 - hospodářský propustek DN 400-500</t>
  </si>
  <si>
    <t xml:space="preserve">    4 - Vodorovné konstrukce</t>
  </si>
  <si>
    <t xml:space="preserve">    9 - Ostatní konstrukce a práce-bourání</t>
  </si>
  <si>
    <t>132201201</t>
  </si>
  <si>
    <t xml:space="preserve">Hloubení zapažených i nezapažených rýh šířky přes 600 do 2 000 mm  s urovnáním dna do předepsaného profilu a spádu v hornině tř. 3 do 100 m3</t>
  </si>
  <si>
    <t>-487031031</t>
  </si>
  <si>
    <t xml:space="preserve">"z tab. č. 9"    7,92</t>
  </si>
  <si>
    <t>162201101</t>
  </si>
  <si>
    <t xml:space="preserve">Vodorovné přemístění výkopku nebo sypaniny po suchu  na obvyklém dopravním prostředku, bez naložení výkopku, avšak se složením bez rozhrnutí z horniny tř. 1 až 4 na vzdálenost do 20 m</t>
  </si>
  <si>
    <t>1409538361</t>
  </si>
  <si>
    <t xml:space="preserve">"z tab. č. 9"    2,66</t>
  </si>
  <si>
    <t>-2098057476</t>
  </si>
  <si>
    <t>174101101</t>
  </si>
  <si>
    <t xml:space="preserve">Zásyp sypaninou z jakékoliv horniny  s uložením výkopku ve vrstvách se zhutněním jam, šachet, rýh nebo kolem objektů v těchto vykopávkách</t>
  </si>
  <si>
    <t>1642910964</t>
  </si>
  <si>
    <t xml:space="preserve">"z tab. č. 9"    2,52</t>
  </si>
  <si>
    <t>175151101</t>
  </si>
  <si>
    <t>Obsypání potrubí strojně sypaninou z vhodných hornin tř. 1 až 4 nebo materiálem připraveným podél výkopu ve vzdálenosti do 3 m od jeho kraje, pro jakoukoliv hloubku výkopu a míru zhutnění bez prohození sypaniny</t>
  </si>
  <si>
    <t>-1812373010</t>
  </si>
  <si>
    <t xml:space="preserve">"z tab. č. 9"    2,74</t>
  </si>
  <si>
    <t>58344197</t>
  </si>
  <si>
    <t>štěrkodrť frakce 0/63</t>
  </si>
  <si>
    <t>364704495</t>
  </si>
  <si>
    <t>2,74*2 'Přepočtené koeficientem množství</t>
  </si>
  <si>
    <t>Vodorovné konstrukce</t>
  </si>
  <si>
    <t>451541111</t>
  </si>
  <si>
    <t>Lože pod potrubí, stoky a drobné objekty v otevřeném výkopu ze štěrkodrtě 0-63 mm</t>
  </si>
  <si>
    <t>-1167497434</t>
  </si>
  <si>
    <t xml:space="preserve">"z tab. č. 9"    0,68</t>
  </si>
  <si>
    <t>463211142</t>
  </si>
  <si>
    <t>Rovnanina z lomového kamene neupraveného pro podélné i příčné objekty objemu do 3 m3 z kamene tříděného, s urovnáním líce a vyklínováním spár úlomky kamene hmotnost jednotlivých kamenů přes 80 do 200 kg</t>
  </si>
  <si>
    <t>1547639919</t>
  </si>
  <si>
    <t xml:space="preserve">"z tab. č. 9"    2,0</t>
  </si>
  <si>
    <t>Ostatní konstrukce a práce-bourání</t>
  </si>
  <si>
    <t>14033243R</t>
  </si>
  <si>
    <t>trubka ocelová bezešvá hladká tl 14,2mm ČSN 41 1375.1 D 530mm</t>
  </si>
  <si>
    <t>m</t>
  </si>
  <si>
    <t>193233091</t>
  </si>
  <si>
    <t xml:space="preserve">"z tab. č. 8"   9,0</t>
  </si>
  <si>
    <t>919541013</t>
  </si>
  <si>
    <t xml:space="preserve">Zřízení propustků a hospodářských přejezdů z trub  ocelových do DN 500</t>
  </si>
  <si>
    <t>2182246</t>
  </si>
  <si>
    <t>13/2018e - 009.11 - samostatný sjezd bez propustku</t>
  </si>
  <si>
    <t>-1368316260</t>
  </si>
  <si>
    <t xml:space="preserve">"z tab. č. 4"   110,0*0,10</t>
  </si>
  <si>
    <t>1464870118</t>
  </si>
  <si>
    <t>2009316269</t>
  </si>
  <si>
    <t xml:space="preserve">"z tab. č. 4"   110,0</t>
  </si>
  <si>
    <t>564671111</t>
  </si>
  <si>
    <t xml:space="preserve">Podklad z kameniva hrubého drceného  vel. 63-125 mm, s rozprostřením a zhutněním, po zhutnění tl. 250 mm</t>
  </si>
  <si>
    <t>-868805964</t>
  </si>
  <si>
    <t>564851112</t>
  </si>
  <si>
    <t xml:space="preserve">Podklad ze štěrkodrti ŠD  s rozprostřením a zhutněním, po zhutnění tl. 160 mm</t>
  </si>
  <si>
    <t>-1322174998</t>
  </si>
  <si>
    <t>903263099</t>
  </si>
  <si>
    <t>13/2018f - 009.21 - svodnice vody</t>
  </si>
  <si>
    <t>597311121</t>
  </si>
  <si>
    <t>Svodnice vody ocelová šířky 120 mm, kotvená do sypaniny</t>
  </si>
  <si>
    <t>1494125521</t>
  </si>
  <si>
    <t xml:space="preserve">"z tab. č. 5"   15,0+18,0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</si>
</sst>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1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 applyProtection="1">
      <alignment horizontal="center" vertical="center" wrapText="1"/>
      <protection locked="0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2.67" style="1" customWidth="1"/>
    <col min="5" max="5" width="2.67" style="1" customWidth="1"/>
    <col min="6" max="6" width="2.67" style="1" customWidth="1"/>
    <col min="7" max="7" width="2.67" style="1" customWidth="1"/>
    <col min="8" max="8" width="2.67" style="1" customWidth="1"/>
    <col min="9" max="9" width="2.67" style="1" customWidth="1"/>
    <col min="10" max="10" width="2.67" style="1" customWidth="1"/>
    <col min="11" max="11" width="2.67" style="1" customWidth="1"/>
    <col min="12" max="12" width="2.67" style="1" customWidth="1"/>
    <col min="13" max="13" width="2.67" style="1" customWidth="1"/>
    <col min="14" max="14" width="2.67" style="1" customWidth="1"/>
    <col min="15" max="15" width="2.67" style="1" customWidth="1"/>
    <col min="16" max="16" width="2.67" style="1" customWidth="1"/>
    <col min="17" max="17" width="2.67" style="1" customWidth="1"/>
    <col min="18" max="18" width="2.67" style="1" customWidth="1"/>
    <col min="19" max="19" width="2.67" style="1" customWidth="1"/>
    <col min="20" max="20" width="2.67" style="1" customWidth="1"/>
    <col min="21" max="21" width="2.67" style="1" customWidth="1"/>
    <col min="22" max="22" width="2.67" style="1" customWidth="1"/>
    <col min="23" max="23" width="2.67" style="1" customWidth="1"/>
    <col min="24" max="24" width="2.67" style="1" customWidth="1"/>
    <col min="25" max="25" width="2.67" style="1" customWidth="1"/>
    <col min="26" max="26" width="2.67" style="1" customWidth="1"/>
    <col min="27" max="27" width="2.67" style="1" customWidth="1"/>
    <col min="28" max="28" width="2.67" style="1" customWidth="1"/>
    <col min="29" max="29" width="2.67" style="1" customWidth="1"/>
    <col min="30" max="30" width="2.67" style="1" customWidth="1"/>
    <col min="31" max="31" width="2.67" style="1" customWidth="1"/>
    <col min="32" max="32" width="2.67" style="1" customWidth="1"/>
    <col min="33" max="33" width="2.67" style="1" customWidth="1"/>
    <col min="34" max="34" width="3.33" style="1" customWidth="1"/>
    <col min="35" max="35" width="31.67" style="1" customWidth="1"/>
    <col min="36" max="36" width="2.5" style="1" customWidth="1"/>
    <col min="37" max="37" width="2.5" style="1" customWidth="1"/>
    <col min="38" max="38" width="8.33" style="1" customWidth="1"/>
    <col min="39" max="39" width="3.33" style="1" customWidth="1"/>
    <col min="40" max="40" width="13.33" style="1" customWidth="1"/>
    <col min="41" max="41" width="7.5" style="1" customWidth="1"/>
    <col min="42" max="42" width="4.17" style="1" customWidth="1"/>
    <col min="43" max="43" width="15.67" style="1" hidden="1" customWidth="1"/>
    <col min="44" max="44" width="13.67" style="1" customWidth="1"/>
    <col min="45" max="45" width="25.83" style="1" hidden="1" customWidth="1"/>
    <col min="46" max="46" width="25.83" style="1" hidden="1" customWidth="1"/>
    <col min="47" max="47" width="25.83" style="1" hidden="1" customWidth="1"/>
    <col min="48" max="48" width="21.67" style="1" hidden="1" customWidth="1"/>
    <col min="49" max="49" width="21.67" style="1" hidden="1" customWidth="1"/>
    <col min="50" max="50" width="25" style="1" hidden="1" customWidth="1"/>
    <col min="51" max="51" width="25" style="1" hidden="1" customWidth="1"/>
    <col min="52" max="52" width="21.67" style="1" hidden="1" customWidth="1"/>
    <col min="53" max="53" width="19.17" style="1" hidden="1" customWidth="1"/>
    <col min="54" max="54" width="25" style="1" hidden="1" customWidth="1"/>
    <col min="55" max="55" width="21.67" style="1" hidden="1" customWidth="1"/>
    <col min="56" max="56" width="19.17" style="1" hidden="1" customWidth="1"/>
    <col min="57" max="57" width="66.5" style="1" customWidth="1"/>
    <col min="71" max="71" width="9.33" style="1" hidden="1"/>
    <col min="72" max="72" width="9.33" style="1" hidden="1"/>
    <col min="73" max="73" width="9.33" style="1" hidden="1"/>
    <col min="74" max="74" width="9.33" style="1" hidden="1"/>
    <col min="75" max="75" width="9.33" style="1" hidden="1"/>
    <col min="76" max="76" width="9.33" style="1" hidden="1"/>
    <col min="77" max="77" width="9.33" style="1" hidden="1"/>
    <col min="78" max="78" width="9.33" style="1" hidden="1"/>
    <col min="79" max="79" width="9.33" style="1" hidden="1"/>
    <col min="80" max="80" width="9.33" style="1" hidden="1"/>
    <col min="81" max="81" width="9.33" style="1" hidden="1"/>
    <col min="82" max="82" width="9.33" style="1" hidden="1"/>
    <col min="83" max="83" width="9.33" style="1" hidden="1"/>
    <col min="84" max="84" width="9.33" style="1" hidden="1"/>
    <col min="85" max="85" width="9.33" style="1" hidden="1"/>
    <col min="86" max="86" width="9.33" style="1" hidden="1"/>
    <col min="87" max="87" width="9.33" style="1" hidden="1"/>
    <col min="88" max="88" width="9.33" style="1" hidden="1"/>
    <col min="89" max="89" width="9.33" style="1" hidden="1"/>
    <col min="90" max="90" width="9.33" style="1" hidden="1"/>
    <col min="91" max="91" width="9.33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="1" customFormat="1" ht="36.96" customHeight="1">
      <c r="AR2" s="16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="1" customFormat="1" ht="12" customHeight="1">
      <c r="B5" s="20"/>
      <c r="D5" s="24" t="s">
        <v>13</v>
      </c>
      <c r="K5" s="25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0"/>
      <c r="BE5" s="26" t="s">
        <v>15</v>
      </c>
      <c r="BS5" s="17" t="s">
        <v>6</v>
      </c>
    </row>
    <row r="6" s="1" customFormat="1" ht="36.96" customHeight="1">
      <c r="B6" s="20"/>
      <c r="D6" s="27" t="s">
        <v>16</v>
      </c>
      <c r="K6" s="28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0"/>
      <c r="BE6" s="29"/>
      <c r="BS6" s="17" t="s">
        <v>6</v>
      </c>
    </row>
    <row r="7" s="1" customFormat="1" ht="12" customHeight="1">
      <c r="B7" s="20"/>
      <c r="D7" s="30" t="s">
        <v>18</v>
      </c>
      <c r="K7" s="25" t="s">
        <v>1</v>
      </c>
      <c r="AK7" s="30" t="s">
        <v>19</v>
      </c>
      <c r="AN7" s="25" t="s">
        <v>1</v>
      </c>
      <c r="AR7" s="20"/>
      <c r="BE7" s="29"/>
      <c r="BS7" s="17" t="s">
        <v>6</v>
      </c>
    </row>
    <row r="8" s="1" customFormat="1" ht="12" customHeight="1">
      <c r="B8" s="20"/>
      <c r="D8" s="30" t="s">
        <v>20</v>
      </c>
      <c r="K8" s="25" t="s">
        <v>21</v>
      </c>
      <c r="AK8" s="30" t="s">
        <v>22</v>
      </c>
      <c r="AN8" s="31" t="s">
        <v>23</v>
      </c>
      <c r="AR8" s="20"/>
      <c r="BE8" s="29"/>
      <c r="BS8" s="17" t="s">
        <v>6</v>
      </c>
    </row>
    <row r="9" s="1" customFormat="1" ht="14.4" customHeight="1">
      <c r="B9" s="20"/>
      <c r="AR9" s="20"/>
      <c r="BE9" s="29"/>
      <c r="BS9" s="17" t="s">
        <v>6</v>
      </c>
    </row>
    <row r="10" s="1" customFormat="1" ht="12" customHeight="1">
      <c r="B10" s="20"/>
      <c r="D10" s="30" t="s">
        <v>24</v>
      </c>
      <c r="AK10" s="30" t="s">
        <v>25</v>
      </c>
      <c r="AN10" s="25" t="s">
        <v>26</v>
      </c>
      <c r="AR10" s="20"/>
      <c r="BE10" s="29"/>
      <c r="BS10" s="17" t="s">
        <v>6</v>
      </c>
    </row>
    <row r="11" s="1" customFormat="1" ht="18.48" customHeight="1">
      <c r="B11" s="20"/>
      <c r="E11" s="25" t="s">
        <v>27</v>
      </c>
      <c r="AK11" s="30" t="s">
        <v>28</v>
      </c>
      <c r="AN11" s="25" t="s">
        <v>29</v>
      </c>
      <c r="AR11" s="20"/>
      <c r="BE11" s="29"/>
      <c r="BS11" s="17" t="s">
        <v>6</v>
      </c>
    </row>
    <row r="12" s="1" customFormat="1" ht="6.96" customHeight="1">
      <c r="B12" s="20"/>
      <c r="AR12" s="20"/>
      <c r="BE12" s="29"/>
      <c r="BS12" s="17" t="s">
        <v>6</v>
      </c>
    </row>
    <row r="13" s="1" customFormat="1" ht="12" customHeight="1">
      <c r="B13" s="20"/>
      <c r="D13" s="30" t="s">
        <v>30</v>
      </c>
      <c r="AK13" s="30" t="s">
        <v>25</v>
      </c>
      <c r="AN13" s="32" t="s">
        <v>31</v>
      </c>
      <c r="AR13" s="20"/>
      <c r="BE13" s="29"/>
      <c r="BS13" s="17" t="s">
        <v>6</v>
      </c>
    </row>
    <row r="14">
      <c r="B14" s="20"/>
      <c r="E14" s="32" t="s">
        <v>31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28</v>
      </c>
      <c r="AN14" s="32" t="s">
        <v>31</v>
      </c>
      <c r="AR14" s="20"/>
      <c r="BE14" s="29"/>
      <c r="BS14" s="17" t="s">
        <v>6</v>
      </c>
    </row>
    <row r="15" s="1" customFormat="1" ht="6.96" customHeight="1">
      <c r="B15" s="20"/>
      <c r="AR15" s="20"/>
      <c r="BE15" s="29"/>
      <c r="BS15" s="17" t="s">
        <v>3</v>
      </c>
    </row>
    <row r="16" s="1" customFormat="1" ht="12" customHeight="1">
      <c r="B16" s="20"/>
      <c r="D16" s="30" t="s">
        <v>32</v>
      </c>
      <c r="AK16" s="30" t="s">
        <v>25</v>
      </c>
      <c r="AN16" s="25" t="s">
        <v>33</v>
      </c>
      <c r="AR16" s="20"/>
      <c r="BE16" s="29"/>
      <c r="BS16" s="17" t="s">
        <v>3</v>
      </c>
    </row>
    <row r="17" s="1" customFormat="1" ht="18.48" customHeight="1">
      <c r="B17" s="20"/>
      <c r="E17" s="25" t="s">
        <v>34</v>
      </c>
      <c r="AK17" s="30" t="s">
        <v>28</v>
      </c>
      <c r="AN17" s="25" t="s">
        <v>35</v>
      </c>
      <c r="AR17" s="20"/>
      <c r="BE17" s="29"/>
      <c r="BS17" s="17" t="s">
        <v>36</v>
      </c>
    </row>
    <row r="18" s="1" customFormat="1" ht="6.96" customHeight="1">
      <c r="B18" s="20"/>
      <c r="AR18" s="20"/>
      <c r="BE18" s="29"/>
      <c r="BS18" s="17" t="s">
        <v>6</v>
      </c>
    </row>
    <row r="19" s="1" customFormat="1" ht="12" customHeight="1">
      <c r="B19" s="20"/>
      <c r="D19" s="30" t="s">
        <v>37</v>
      </c>
      <c r="AK19" s="30" t="s">
        <v>25</v>
      </c>
      <c r="AN19" s="25" t="s">
        <v>33</v>
      </c>
      <c r="AR19" s="20"/>
      <c r="BE19" s="29"/>
      <c r="BS19" s="17" t="s">
        <v>6</v>
      </c>
    </row>
    <row r="20" s="1" customFormat="1" ht="18.48" customHeight="1">
      <c r="B20" s="20"/>
      <c r="E20" s="25" t="s">
        <v>34</v>
      </c>
      <c r="AK20" s="30" t="s">
        <v>28</v>
      </c>
      <c r="AN20" s="25" t="s">
        <v>35</v>
      </c>
      <c r="AR20" s="20"/>
      <c r="BE20" s="29"/>
      <c r="BS20" s="17" t="s">
        <v>3</v>
      </c>
    </row>
    <row r="21" s="1" customFormat="1" ht="6.96" customHeight="1">
      <c r="B21" s="20"/>
      <c r="AR21" s="20"/>
      <c r="BE21" s="29"/>
    </row>
    <row r="22" s="1" customFormat="1" ht="12" customHeight="1">
      <c r="B22" s="20"/>
      <c r="D22" s="30" t="s">
        <v>38</v>
      </c>
      <c r="AR22" s="20"/>
      <c r="BE22" s="29"/>
    </row>
    <row r="23" s="1" customFormat="1" ht="16.5" customHeight="1">
      <c r="B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R23" s="20"/>
      <c r="BE23" s="29"/>
    </row>
    <row r="24" s="1" customFormat="1" ht="6.96" customHeight="1">
      <c r="B24" s="20"/>
      <c r="AR24" s="20"/>
      <c r="BE24" s="29"/>
    </row>
    <row r="25" s="1" customFormat="1" ht="6.96" customHeight="1">
      <c r="B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R25" s="20"/>
      <c r="BE25" s="29"/>
    </row>
    <row r="26" s="2" customFormat="1" ht="25.92" customHeight="1">
      <c r="A26" s="36"/>
      <c r="B26" s="37"/>
      <c r="C26" s="36"/>
      <c r="D26" s="38" t="s">
        <v>39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6"/>
      <c r="AQ26" s="36"/>
      <c r="AR26" s="37"/>
      <c r="BE26" s="29"/>
    </row>
    <row r="27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7"/>
      <c r="BE27" s="29"/>
    </row>
    <row r="28" s="2" customForma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41" t="s">
        <v>40</v>
      </c>
      <c r="M28" s="41"/>
      <c r="N28" s="41"/>
      <c r="O28" s="41"/>
      <c r="P28" s="41"/>
      <c r="Q28" s="36"/>
      <c r="R28" s="36"/>
      <c r="S28" s="36"/>
      <c r="T28" s="36"/>
      <c r="U28" s="36"/>
      <c r="V28" s="36"/>
      <c r="W28" s="41" t="s">
        <v>41</v>
      </c>
      <c r="X28" s="41"/>
      <c r="Y28" s="41"/>
      <c r="Z28" s="41"/>
      <c r="AA28" s="41"/>
      <c r="AB28" s="41"/>
      <c r="AC28" s="41"/>
      <c r="AD28" s="41"/>
      <c r="AE28" s="41"/>
      <c r="AF28" s="36"/>
      <c r="AG28" s="36"/>
      <c r="AH28" s="36"/>
      <c r="AI28" s="36"/>
      <c r="AJ28" s="36"/>
      <c r="AK28" s="41" t="s">
        <v>42</v>
      </c>
      <c r="AL28" s="41"/>
      <c r="AM28" s="41"/>
      <c r="AN28" s="41"/>
      <c r="AO28" s="41"/>
      <c r="AP28" s="36"/>
      <c r="AQ28" s="36"/>
      <c r="AR28" s="37"/>
      <c r="BE28" s="29"/>
    </row>
    <row r="29" s="3" customFormat="1" ht="14.4" customHeight="1">
      <c r="A29" s="3"/>
      <c r="B29" s="42"/>
      <c r="C29" s="3"/>
      <c r="D29" s="30" t="s">
        <v>43</v>
      </c>
      <c r="E29" s="3"/>
      <c r="F29" s="30" t="s">
        <v>44</v>
      </c>
      <c r="G29" s="3"/>
      <c r="H29" s="3"/>
      <c r="I29" s="3"/>
      <c r="J29" s="3"/>
      <c r="K29" s="3"/>
      <c r="L29" s="43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4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4">
        <f>ROUND(AV94, 2)</f>
        <v>0</v>
      </c>
      <c r="AL29" s="3"/>
      <c r="AM29" s="3"/>
      <c r="AN29" s="3"/>
      <c r="AO29" s="3"/>
      <c r="AP29" s="3"/>
      <c r="AQ29" s="3"/>
      <c r="AR29" s="42"/>
      <c r="BE29" s="45"/>
    </row>
    <row r="30" s="3" customFormat="1" ht="14.4" customHeight="1">
      <c r="A30" s="3"/>
      <c r="B30" s="42"/>
      <c r="C30" s="3"/>
      <c r="D30" s="3"/>
      <c r="E30" s="3"/>
      <c r="F30" s="30" t="s">
        <v>45</v>
      </c>
      <c r="G30" s="3"/>
      <c r="H30" s="3"/>
      <c r="I30" s="3"/>
      <c r="J30" s="3"/>
      <c r="K30" s="3"/>
      <c r="L30" s="43">
        <v>0.14999999999999999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4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4">
        <f>ROUND(AW94, 2)</f>
        <v>0</v>
      </c>
      <c r="AL30" s="3"/>
      <c r="AM30" s="3"/>
      <c r="AN30" s="3"/>
      <c r="AO30" s="3"/>
      <c r="AP30" s="3"/>
      <c r="AQ30" s="3"/>
      <c r="AR30" s="42"/>
      <c r="BE30" s="45"/>
    </row>
    <row r="31" hidden="1" s="3" customFormat="1" ht="14.4" customHeight="1">
      <c r="A31" s="3"/>
      <c r="B31" s="42"/>
      <c r="C31" s="3"/>
      <c r="D31" s="3"/>
      <c r="E31" s="3"/>
      <c r="F31" s="30" t="s">
        <v>46</v>
      </c>
      <c r="G31" s="3"/>
      <c r="H31" s="3"/>
      <c r="I31" s="3"/>
      <c r="J31" s="3"/>
      <c r="K31" s="3"/>
      <c r="L31" s="43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4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4">
        <v>0</v>
      </c>
      <c r="AL31" s="3"/>
      <c r="AM31" s="3"/>
      <c r="AN31" s="3"/>
      <c r="AO31" s="3"/>
      <c r="AP31" s="3"/>
      <c r="AQ31" s="3"/>
      <c r="AR31" s="42"/>
      <c r="BE31" s="45"/>
    </row>
    <row r="32" hidden="1" s="3" customFormat="1" ht="14.4" customHeight="1">
      <c r="A32" s="3"/>
      <c r="B32" s="42"/>
      <c r="C32" s="3"/>
      <c r="D32" s="3"/>
      <c r="E32" s="3"/>
      <c r="F32" s="30" t="s">
        <v>47</v>
      </c>
      <c r="G32" s="3"/>
      <c r="H32" s="3"/>
      <c r="I32" s="3"/>
      <c r="J32" s="3"/>
      <c r="K32" s="3"/>
      <c r="L32" s="43">
        <v>0.14999999999999999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4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4">
        <v>0</v>
      </c>
      <c r="AL32" s="3"/>
      <c r="AM32" s="3"/>
      <c r="AN32" s="3"/>
      <c r="AO32" s="3"/>
      <c r="AP32" s="3"/>
      <c r="AQ32" s="3"/>
      <c r="AR32" s="42"/>
      <c r="BE32" s="45"/>
    </row>
    <row r="33" hidden="1" s="3" customFormat="1" ht="14.4" customHeight="1">
      <c r="A33" s="3"/>
      <c r="B33" s="42"/>
      <c r="C33" s="3"/>
      <c r="D33" s="3"/>
      <c r="E33" s="3"/>
      <c r="F33" s="30" t="s">
        <v>48</v>
      </c>
      <c r="G33" s="3"/>
      <c r="H33" s="3"/>
      <c r="I33" s="3"/>
      <c r="J33" s="3"/>
      <c r="K33" s="3"/>
      <c r="L33" s="43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4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4">
        <v>0</v>
      </c>
      <c r="AL33" s="3"/>
      <c r="AM33" s="3"/>
      <c r="AN33" s="3"/>
      <c r="AO33" s="3"/>
      <c r="AP33" s="3"/>
      <c r="AQ33" s="3"/>
      <c r="AR33" s="42"/>
      <c r="BE33" s="45"/>
    </row>
    <row r="34" s="2" customFormat="1" ht="6.96" customHeight="1">
      <c r="A34" s="36"/>
      <c r="B34" s="3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7"/>
      <c r="BE34" s="29"/>
    </row>
    <row r="35" s="2" customFormat="1" ht="25.92" customHeight="1">
      <c r="A35" s="36"/>
      <c r="B35" s="37"/>
      <c r="C35" s="46"/>
      <c r="D35" s="47" t="s">
        <v>49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50</v>
      </c>
      <c r="U35" s="48"/>
      <c r="V35" s="48"/>
      <c r="W35" s="48"/>
      <c r="X35" s="50" t="s">
        <v>51</v>
      </c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1">
        <f>SUM(AK26:AK33)</f>
        <v>0</v>
      </c>
      <c r="AL35" s="48"/>
      <c r="AM35" s="48"/>
      <c r="AN35" s="48"/>
      <c r="AO35" s="52"/>
      <c r="AP35" s="46"/>
      <c r="AQ35" s="46"/>
      <c r="AR35" s="37"/>
      <c r="BE35" s="36"/>
    </row>
    <row r="36" s="2" customFormat="1" ht="6.96" customHeight="1">
      <c r="A36" s="36"/>
      <c r="B36" s="37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7"/>
      <c r="BE36" s="36"/>
    </row>
    <row r="37" s="2" customFormat="1" ht="14.4" customHeight="1">
      <c r="A37" s="36"/>
      <c r="B37" s="37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7"/>
      <c r="BE37" s="36"/>
    </row>
    <row r="38" s="1" customFormat="1" ht="14.4" customHeight="1">
      <c r="B38" s="20"/>
      <c r="AR38" s="20"/>
    </row>
    <row r="39" s="1" customFormat="1" ht="14.4" customHeight="1">
      <c r="B39" s="20"/>
      <c r="AR39" s="20"/>
    </row>
    <row r="40" s="1" customFormat="1" ht="14.4" customHeight="1">
      <c r="B40" s="20"/>
      <c r="AR40" s="20"/>
    </row>
    <row r="41" s="1" customFormat="1" ht="14.4" customHeight="1">
      <c r="B41" s="20"/>
      <c r="AR41" s="20"/>
    </row>
    <row r="42" s="1" customFormat="1" ht="14.4" customHeight="1">
      <c r="B42" s="20"/>
      <c r="AR42" s="20"/>
    </row>
    <row r="43" s="1" customFormat="1" ht="14.4" customHeight="1">
      <c r="B43" s="20"/>
      <c r="AR43" s="20"/>
    </row>
    <row r="44" s="1" customFormat="1" ht="14.4" customHeight="1">
      <c r="B44" s="20"/>
      <c r="AR44" s="20"/>
    </row>
    <row r="45" s="1" customFormat="1" ht="14.4" customHeight="1">
      <c r="B45" s="20"/>
      <c r="AR45" s="20"/>
    </row>
    <row r="46" s="1" customFormat="1" ht="14.4" customHeight="1">
      <c r="B46" s="20"/>
      <c r="AR46" s="20"/>
    </row>
    <row r="47" s="1" customFormat="1" ht="14.4" customHeight="1">
      <c r="B47" s="20"/>
      <c r="AR47" s="20"/>
    </row>
    <row r="48" s="1" customFormat="1" ht="14.4" customHeight="1">
      <c r="B48" s="20"/>
      <c r="AR48" s="20"/>
    </row>
    <row r="49" s="2" customFormat="1" ht="14.4" customHeight="1">
      <c r="B49" s="53"/>
      <c r="D49" s="54" t="s">
        <v>52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4" t="s">
        <v>53</v>
      </c>
      <c r="AI49" s="55"/>
      <c r="AJ49" s="55"/>
      <c r="AK49" s="55"/>
      <c r="AL49" s="55"/>
      <c r="AM49" s="55"/>
      <c r="AN49" s="55"/>
      <c r="AO49" s="55"/>
      <c r="AR49" s="53"/>
    </row>
    <row r="50">
      <c r="B50" s="20"/>
      <c r="AR50" s="20"/>
    </row>
    <row r="51">
      <c r="B51" s="20"/>
      <c r="AR51" s="20"/>
    </row>
    <row r="52">
      <c r="B52" s="20"/>
      <c r="AR52" s="20"/>
    </row>
    <row r="53">
      <c r="B53" s="20"/>
      <c r="AR53" s="20"/>
    </row>
    <row r="54">
      <c r="B54" s="20"/>
      <c r="AR54" s="20"/>
    </row>
    <row r="55">
      <c r="B55" s="20"/>
      <c r="AR55" s="20"/>
    </row>
    <row r="56">
      <c r="B56" s="20"/>
      <c r="AR56" s="20"/>
    </row>
    <row r="57">
      <c r="B57" s="20"/>
      <c r="AR57" s="20"/>
    </row>
    <row r="58">
      <c r="B58" s="20"/>
      <c r="AR58" s="20"/>
    </row>
    <row r="59">
      <c r="B59" s="20"/>
      <c r="AR59" s="20"/>
    </row>
    <row r="60" s="2" customFormat="1">
      <c r="A60" s="36"/>
      <c r="B60" s="37"/>
      <c r="C60" s="36"/>
      <c r="D60" s="56" t="s">
        <v>54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6" t="s">
        <v>55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6" t="s">
        <v>54</v>
      </c>
      <c r="AI60" s="39"/>
      <c r="AJ60" s="39"/>
      <c r="AK60" s="39"/>
      <c r="AL60" s="39"/>
      <c r="AM60" s="56" t="s">
        <v>55</v>
      </c>
      <c r="AN60" s="39"/>
      <c r="AO60" s="39"/>
      <c r="AP60" s="36"/>
      <c r="AQ60" s="36"/>
      <c r="AR60" s="37"/>
      <c r="BE60" s="36"/>
    </row>
    <row r="61">
      <c r="B61" s="20"/>
      <c r="AR61" s="20"/>
    </row>
    <row r="62">
      <c r="B62" s="20"/>
      <c r="AR62" s="20"/>
    </row>
    <row r="63">
      <c r="B63" s="20"/>
      <c r="AR63" s="20"/>
    </row>
    <row r="64" s="2" customFormat="1">
      <c r="A64" s="36"/>
      <c r="B64" s="37"/>
      <c r="C64" s="36"/>
      <c r="D64" s="54" t="s">
        <v>56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4" t="s">
        <v>57</v>
      </c>
      <c r="AI64" s="57"/>
      <c r="AJ64" s="57"/>
      <c r="AK64" s="57"/>
      <c r="AL64" s="57"/>
      <c r="AM64" s="57"/>
      <c r="AN64" s="57"/>
      <c r="AO64" s="57"/>
      <c r="AP64" s="36"/>
      <c r="AQ64" s="36"/>
      <c r="AR64" s="37"/>
      <c r="BE64" s="36"/>
    </row>
    <row r="65">
      <c r="B65" s="20"/>
      <c r="AR65" s="20"/>
    </row>
    <row r="66">
      <c r="B66" s="20"/>
      <c r="AR66" s="20"/>
    </row>
    <row r="67">
      <c r="B67" s="20"/>
      <c r="AR67" s="20"/>
    </row>
    <row r="68">
      <c r="B68" s="20"/>
      <c r="AR68" s="20"/>
    </row>
    <row r="69">
      <c r="B69" s="20"/>
      <c r="AR69" s="20"/>
    </row>
    <row r="70">
      <c r="B70" s="20"/>
      <c r="AR70" s="20"/>
    </row>
    <row r="71">
      <c r="B71" s="20"/>
      <c r="AR71" s="20"/>
    </row>
    <row r="72">
      <c r="B72" s="20"/>
      <c r="AR72" s="20"/>
    </row>
    <row r="73">
      <c r="B73" s="20"/>
      <c r="AR73" s="20"/>
    </row>
    <row r="74">
      <c r="B74" s="20"/>
      <c r="AR74" s="20"/>
    </row>
    <row r="75" s="2" customFormat="1">
      <c r="A75" s="36"/>
      <c r="B75" s="37"/>
      <c r="C75" s="36"/>
      <c r="D75" s="56" t="s">
        <v>54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6" t="s">
        <v>55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6" t="s">
        <v>54</v>
      </c>
      <c r="AI75" s="39"/>
      <c r="AJ75" s="39"/>
      <c r="AK75" s="39"/>
      <c r="AL75" s="39"/>
      <c r="AM75" s="56" t="s">
        <v>55</v>
      </c>
      <c r="AN75" s="39"/>
      <c r="AO75" s="39"/>
      <c r="AP75" s="36"/>
      <c r="AQ75" s="36"/>
      <c r="AR75" s="37"/>
      <c r="BE75" s="36"/>
    </row>
    <row r="76" s="2" customFormat="1">
      <c r="A76" s="36"/>
      <c r="B76" s="37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7"/>
      <c r="BE76" s="36"/>
    </row>
    <row r="77" s="2" customFormat="1" ht="6.96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37"/>
      <c r="B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37"/>
      <c r="BE81" s="36"/>
    </row>
    <row r="82" s="2" customFormat="1" ht="24.96" customHeight="1">
      <c r="A82" s="36"/>
      <c r="B82" s="37"/>
      <c r="C82" s="21" t="s">
        <v>58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7"/>
      <c r="B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7"/>
      <c r="BE83" s="36"/>
    </row>
    <row r="84" s="4" customFormat="1" ht="12" customHeight="1">
      <c r="A84" s="4"/>
      <c r="B84" s="62"/>
      <c r="C84" s="30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13/2018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2"/>
      <c r="BE84" s="4"/>
    </row>
    <row r="85" s="5" customFormat="1" ht="36.96" customHeight="1">
      <c r="A85" s="5"/>
      <c r="B85" s="63"/>
      <c r="C85" s="64" t="s">
        <v>16</v>
      </c>
      <c r="D85" s="5"/>
      <c r="E85" s="5"/>
      <c r="F85" s="5"/>
      <c r="G85" s="5"/>
      <c r="H85" s="5"/>
      <c r="I85" s="5"/>
      <c r="J85" s="5"/>
      <c r="K85" s="5"/>
      <c r="L85" s="65" t="str">
        <f>K6</f>
        <v>Lesní cesta Na rovinkách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3"/>
      <c r="BE85" s="5"/>
    </row>
    <row r="86" s="2" customFormat="1" ht="6.96" customHeight="1">
      <c r="A86" s="36"/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7"/>
      <c r="BE86" s="36"/>
    </row>
    <row r="87" s="2" customFormat="1" ht="12" customHeight="1">
      <c r="A87" s="36"/>
      <c r="B87" s="37"/>
      <c r="C87" s="30" t="s">
        <v>20</v>
      </c>
      <c r="D87" s="36"/>
      <c r="E87" s="36"/>
      <c r="F87" s="36"/>
      <c r="G87" s="36"/>
      <c r="H87" s="36"/>
      <c r="I87" s="36"/>
      <c r="J87" s="36"/>
      <c r="K87" s="36"/>
      <c r="L87" s="66" t="str">
        <f>IF(K8="","",K8)</f>
        <v>k. ú. Červená Třemešká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0" t="s">
        <v>22</v>
      </c>
      <c r="AJ87" s="36"/>
      <c r="AK87" s="36"/>
      <c r="AL87" s="36"/>
      <c r="AM87" s="67" t="str">
        <f>IF(AN8= "","",AN8)</f>
        <v>23. 12. 2020</v>
      </c>
      <c r="AN87" s="67"/>
      <c r="AO87" s="36"/>
      <c r="AP87" s="36"/>
      <c r="AQ87" s="36"/>
      <c r="AR87" s="37"/>
      <c r="B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7"/>
      <c r="BE88" s="36"/>
    </row>
    <row r="89" s="2" customFormat="1" ht="15.15" customHeight="1">
      <c r="A89" s="36"/>
      <c r="B89" s="37"/>
      <c r="C89" s="30" t="s">
        <v>24</v>
      </c>
      <c r="D89" s="36"/>
      <c r="E89" s="36"/>
      <c r="F89" s="36"/>
      <c r="G89" s="36"/>
      <c r="H89" s="36"/>
      <c r="I89" s="36"/>
      <c r="J89" s="36"/>
      <c r="K89" s="36"/>
      <c r="L89" s="4" t="str">
        <f>IF(E11= "","",E11)</f>
        <v>Obec Červená Třemešná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0" t="s">
        <v>32</v>
      </c>
      <c r="AJ89" s="36"/>
      <c r="AK89" s="36"/>
      <c r="AL89" s="36"/>
      <c r="AM89" s="68" t="str">
        <f>IF(E17="","",E17)</f>
        <v>Ing. Jiří Ježek</v>
      </c>
      <c r="AN89" s="4"/>
      <c r="AO89" s="4"/>
      <c r="AP89" s="4"/>
      <c r="AQ89" s="36"/>
      <c r="AR89" s="37"/>
      <c r="AS89" s="69" t="s">
        <v>59</v>
      </c>
      <c r="AT89" s="70"/>
      <c r="AU89" s="71"/>
      <c r="AV89" s="71"/>
      <c r="AW89" s="71"/>
      <c r="AX89" s="71"/>
      <c r="AY89" s="71"/>
      <c r="AZ89" s="71"/>
      <c r="BA89" s="71"/>
      <c r="BB89" s="71"/>
      <c r="BC89" s="71"/>
      <c r="BD89" s="72"/>
      <c r="BE89" s="36"/>
    </row>
    <row r="90" s="2" customFormat="1" ht="15.15" customHeight="1">
      <c r="A90" s="36"/>
      <c r="B90" s="37"/>
      <c r="C90" s="30" t="s">
        <v>30</v>
      </c>
      <c r="D90" s="36"/>
      <c r="E90" s="36"/>
      <c r="F90" s="36"/>
      <c r="G90" s="36"/>
      <c r="H90" s="36"/>
      <c r="I90" s="36"/>
      <c r="J90" s="36"/>
      <c r="K90" s="36"/>
      <c r="L90" s="4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0" t="s">
        <v>37</v>
      </c>
      <c r="AJ90" s="36"/>
      <c r="AK90" s="36"/>
      <c r="AL90" s="36"/>
      <c r="AM90" s="68" t="str">
        <f>IF(E20="","",E20)</f>
        <v>Ing. Jiří Ježek</v>
      </c>
      <c r="AN90" s="4"/>
      <c r="AO90" s="4"/>
      <c r="AP90" s="4"/>
      <c r="AQ90" s="36"/>
      <c r="AR90" s="37"/>
      <c r="AS90" s="73"/>
      <c r="AT90" s="74"/>
      <c r="AU90" s="75"/>
      <c r="AV90" s="75"/>
      <c r="AW90" s="75"/>
      <c r="AX90" s="75"/>
      <c r="AY90" s="75"/>
      <c r="AZ90" s="75"/>
      <c r="BA90" s="75"/>
      <c r="BB90" s="75"/>
      <c r="BC90" s="75"/>
      <c r="BD90" s="76"/>
      <c r="BE90" s="36"/>
    </row>
    <row r="91" s="2" customFormat="1" ht="10.8" customHeight="1">
      <c r="A91" s="36"/>
      <c r="B91" s="37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7"/>
      <c r="AS91" s="73"/>
      <c r="AT91" s="74"/>
      <c r="AU91" s="75"/>
      <c r="AV91" s="75"/>
      <c r="AW91" s="75"/>
      <c r="AX91" s="75"/>
      <c r="AY91" s="75"/>
      <c r="AZ91" s="75"/>
      <c r="BA91" s="75"/>
      <c r="BB91" s="75"/>
      <c r="BC91" s="75"/>
      <c r="BD91" s="76"/>
      <c r="BE91" s="36"/>
    </row>
    <row r="92" s="2" customFormat="1" ht="29.28" customHeight="1">
      <c r="A92" s="36"/>
      <c r="B92" s="37"/>
      <c r="C92" s="77" t="s">
        <v>60</v>
      </c>
      <c r="D92" s="78"/>
      <c r="E92" s="78"/>
      <c r="F92" s="78"/>
      <c r="G92" s="78"/>
      <c r="H92" s="79"/>
      <c r="I92" s="80" t="s">
        <v>61</v>
      </c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81" t="s">
        <v>62</v>
      </c>
      <c r="AH92" s="78"/>
      <c r="AI92" s="78"/>
      <c r="AJ92" s="78"/>
      <c r="AK92" s="78"/>
      <c r="AL92" s="78"/>
      <c r="AM92" s="78"/>
      <c r="AN92" s="80" t="s">
        <v>63</v>
      </c>
      <c r="AO92" s="78"/>
      <c r="AP92" s="82"/>
      <c r="AQ92" s="83" t="s">
        <v>64</v>
      </c>
      <c r="AR92" s="37"/>
      <c r="AS92" s="84" t="s">
        <v>65</v>
      </c>
      <c r="AT92" s="85" t="s">
        <v>66</v>
      </c>
      <c r="AU92" s="85" t="s">
        <v>67</v>
      </c>
      <c r="AV92" s="85" t="s">
        <v>68</v>
      </c>
      <c r="AW92" s="85" t="s">
        <v>69</v>
      </c>
      <c r="AX92" s="85" t="s">
        <v>70</v>
      </c>
      <c r="AY92" s="85" t="s">
        <v>71</v>
      </c>
      <c r="AZ92" s="85" t="s">
        <v>72</v>
      </c>
      <c r="BA92" s="85" t="s">
        <v>73</v>
      </c>
      <c r="BB92" s="85" t="s">
        <v>74</v>
      </c>
      <c r="BC92" s="85" t="s">
        <v>75</v>
      </c>
      <c r="BD92" s="86" t="s">
        <v>76</v>
      </c>
      <c r="BE92" s="36"/>
    </row>
    <row r="93" s="2" customFormat="1" ht="10.8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7"/>
      <c r="AS93" s="87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9"/>
      <c r="BE93" s="36"/>
    </row>
    <row r="94" s="6" customFormat="1" ht="32.4" customHeight="1">
      <c r="A94" s="6"/>
      <c r="B94" s="90"/>
      <c r="C94" s="91" t="s">
        <v>77</v>
      </c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3">
        <f>ROUND(SUM(AG95:AG100),2)</f>
        <v>0</v>
      </c>
      <c r="AH94" s="93"/>
      <c r="AI94" s="93"/>
      <c r="AJ94" s="93"/>
      <c r="AK94" s="93"/>
      <c r="AL94" s="93"/>
      <c r="AM94" s="93"/>
      <c r="AN94" s="94">
        <f>SUM(AG94,AT94)</f>
        <v>0</v>
      </c>
      <c r="AO94" s="94"/>
      <c r="AP94" s="94"/>
      <c r="AQ94" s="95" t="s">
        <v>1</v>
      </c>
      <c r="AR94" s="90"/>
      <c r="AS94" s="96">
        <f>ROUND(SUM(AS95:AS100),2)</f>
        <v>0</v>
      </c>
      <c r="AT94" s="97">
        <f>ROUND(SUM(AV94:AW94),2)</f>
        <v>0</v>
      </c>
      <c r="AU94" s="98">
        <f>ROUND(SUM(AU95:AU100),5)</f>
        <v>0</v>
      </c>
      <c r="AV94" s="97">
        <f>ROUND(AZ94*L29,2)</f>
        <v>0</v>
      </c>
      <c r="AW94" s="97">
        <f>ROUND(BA94*L30,2)</f>
        <v>0</v>
      </c>
      <c r="AX94" s="97">
        <f>ROUND(BB94*L29,2)</f>
        <v>0</v>
      </c>
      <c r="AY94" s="97">
        <f>ROUND(BC94*L30,2)</f>
        <v>0</v>
      </c>
      <c r="AZ94" s="97">
        <f>ROUND(SUM(AZ95:AZ100),2)</f>
        <v>0</v>
      </c>
      <c r="BA94" s="97">
        <f>ROUND(SUM(BA95:BA100),2)</f>
        <v>0</v>
      </c>
      <c r="BB94" s="97">
        <f>ROUND(SUM(BB95:BB100),2)</f>
        <v>0</v>
      </c>
      <c r="BC94" s="97">
        <f>ROUND(SUM(BC95:BC100),2)</f>
        <v>0</v>
      </c>
      <c r="BD94" s="99">
        <f>ROUND(SUM(BD95:BD100),2)</f>
        <v>0</v>
      </c>
      <c r="BE94" s="6"/>
      <c r="BS94" s="100" t="s">
        <v>78</v>
      </c>
      <c r="BT94" s="100" t="s">
        <v>79</v>
      </c>
      <c r="BU94" s="101" t="s">
        <v>80</v>
      </c>
      <c r="BV94" s="100" t="s">
        <v>81</v>
      </c>
      <c r="BW94" s="100" t="s">
        <v>4</v>
      </c>
      <c r="BX94" s="100" t="s">
        <v>82</v>
      </c>
      <c r="CL94" s="100" t="s">
        <v>1</v>
      </c>
    </row>
    <row r="95" s="7" customFormat="1" ht="27" customHeight="1">
      <c r="A95" s="102" t="s">
        <v>83</v>
      </c>
      <c r="B95" s="103"/>
      <c r="C95" s="104"/>
      <c r="D95" s="105" t="s">
        <v>84</v>
      </c>
      <c r="E95" s="105"/>
      <c r="F95" s="105"/>
      <c r="G95" s="105"/>
      <c r="H95" s="105"/>
      <c r="I95" s="106"/>
      <c r="J95" s="105" t="s">
        <v>85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'13-2018a - 003 - 1L 4,0-20'!J30</f>
        <v>0</v>
      </c>
      <c r="AH95" s="106"/>
      <c r="AI95" s="106"/>
      <c r="AJ95" s="106"/>
      <c r="AK95" s="106"/>
      <c r="AL95" s="106"/>
      <c r="AM95" s="106"/>
      <c r="AN95" s="107">
        <f>SUM(AG95,AT95)</f>
        <v>0</v>
      </c>
      <c r="AO95" s="106"/>
      <c r="AP95" s="106"/>
      <c r="AQ95" s="108" t="s">
        <v>86</v>
      </c>
      <c r="AR95" s="103"/>
      <c r="AS95" s="109">
        <v>0</v>
      </c>
      <c r="AT95" s="110">
        <f>ROUND(SUM(AV95:AW95),2)</f>
        <v>0</v>
      </c>
      <c r="AU95" s="111">
        <f>'13-2018a - 003 - 1L 4,0-20'!P121</f>
        <v>0</v>
      </c>
      <c r="AV95" s="110">
        <f>'13-2018a - 003 - 1L 4,0-20'!J33</f>
        <v>0</v>
      </c>
      <c r="AW95" s="110">
        <f>'13-2018a - 003 - 1L 4,0-20'!J34</f>
        <v>0</v>
      </c>
      <c r="AX95" s="110">
        <f>'13-2018a - 003 - 1L 4,0-20'!J35</f>
        <v>0</v>
      </c>
      <c r="AY95" s="110">
        <f>'13-2018a - 003 - 1L 4,0-20'!J36</f>
        <v>0</v>
      </c>
      <c r="AZ95" s="110">
        <f>'13-2018a - 003 - 1L 4,0-20'!F33</f>
        <v>0</v>
      </c>
      <c r="BA95" s="110">
        <f>'13-2018a - 003 - 1L 4,0-20'!F34</f>
        <v>0</v>
      </c>
      <c r="BB95" s="110">
        <f>'13-2018a - 003 - 1L 4,0-20'!F35</f>
        <v>0</v>
      </c>
      <c r="BC95" s="110">
        <f>'13-2018a - 003 - 1L 4,0-20'!F36</f>
        <v>0</v>
      </c>
      <c r="BD95" s="112">
        <f>'13-2018a - 003 - 1L 4,0-20'!F37</f>
        <v>0</v>
      </c>
      <c r="BE95" s="7"/>
      <c r="BT95" s="113" t="s">
        <v>87</v>
      </c>
      <c r="BV95" s="113" t="s">
        <v>81</v>
      </c>
      <c r="BW95" s="113" t="s">
        <v>88</v>
      </c>
      <c r="BX95" s="113" t="s">
        <v>4</v>
      </c>
      <c r="CL95" s="113" t="s">
        <v>1</v>
      </c>
      <c r="CM95" s="113" t="s">
        <v>89</v>
      </c>
    </row>
    <row r="96" s="7" customFormat="1" ht="27" customHeight="1">
      <c r="A96" s="102" t="s">
        <v>83</v>
      </c>
      <c r="B96" s="103"/>
      <c r="C96" s="104"/>
      <c r="D96" s="105" t="s">
        <v>90</v>
      </c>
      <c r="E96" s="105"/>
      <c r="F96" s="105"/>
      <c r="G96" s="105"/>
      <c r="H96" s="105"/>
      <c r="I96" s="106"/>
      <c r="J96" s="105" t="s">
        <v>91</v>
      </c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7">
        <f>'13-2018b - 009.01 - zlepš...'!J30</f>
        <v>0</v>
      </c>
      <c r="AH96" s="106"/>
      <c r="AI96" s="106"/>
      <c r="AJ96" s="106"/>
      <c r="AK96" s="106"/>
      <c r="AL96" s="106"/>
      <c r="AM96" s="106"/>
      <c r="AN96" s="107">
        <f>SUM(AG96,AT96)</f>
        <v>0</v>
      </c>
      <c r="AO96" s="106"/>
      <c r="AP96" s="106"/>
      <c r="AQ96" s="108" t="s">
        <v>86</v>
      </c>
      <c r="AR96" s="103"/>
      <c r="AS96" s="109">
        <v>0</v>
      </c>
      <c r="AT96" s="110">
        <f>ROUND(SUM(AV96:AW96),2)</f>
        <v>0</v>
      </c>
      <c r="AU96" s="111">
        <f>'13-2018b - 009.01 - zlepš...'!P118</f>
        <v>0</v>
      </c>
      <c r="AV96" s="110">
        <f>'13-2018b - 009.01 - zlepš...'!J33</f>
        <v>0</v>
      </c>
      <c r="AW96" s="110">
        <f>'13-2018b - 009.01 - zlepš...'!J34</f>
        <v>0</v>
      </c>
      <c r="AX96" s="110">
        <f>'13-2018b - 009.01 - zlepš...'!J35</f>
        <v>0</v>
      </c>
      <c r="AY96" s="110">
        <f>'13-2018b - 009.01 - zlepš...'!J36</f>
        <v>0</v>
      </c>
      <c r="AZ96" s="110">
        <f>'13-2018b - 009.01 - zlepš...'!F33</f>
        <v>0</v>
      </c>
      <c r="BA96" s="110">
        <f>'13-2018b - 009.01 - zlepš...'!F34</f>
        <v>0</v>
      </c>
      <c r="BB96" s="110">
        <f>'13-2018b - 009.01 - zlepš...'!F35</f>
        <v>0</v>
      </c>
      <c r="BC96" s="110">
        <f>'13-2018b - 009.01 - zlepš...'!F36</f>
        <v>0</v>
      </c>
      <c r="BD96" s="112">
        <f>'13-2018b - 009.01 - zlepš...'!F37</f>
        <v>0</v>
      </c>
      <c r="BE96" s="7"/>
      <c r="BT96" s="113" t="s">
        <v>87</v>
      </c>
      <c r="BV96" s="113" t="s">
        <v>81</v>
      </c>
      <c r="BW96" s="113" t="s">
        <v>92</v>
      </c>
      <c r="BX96" s="113" t="s">
        <v>4</v>
      </c>
      <c r="CL96" s="113" t="s">
        <v>1</v>
      </c>
      <c r="CM96" s="113" t="s">
        <v>89</v>
      </c>
    </row>
    <row r="97" s="7" customFormat="1" ht="27" customHeight="1">
      <c r="A97" s="102" t="s">
        <v>83</v>
      </c>
      <c r="B97" s="103"/>
      <c r="C97" s="104"/>
      <c r="D97" s="105" t="s">
        <v>93</v>
      </c>
      <c r="E97" s="105"/>
      <c r="F97" s="105"/>
      <c r="G97" s="105"/>
      <c r="H97" s="105"/>
      <c r="I97" s="106"/>
      <c r="J97" s="105" t="s">
        <v>94</v>
      </c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7">
        <f>'13-2018c - 009.16 - obrat...'!J30</f>
        <v>0</v>
      </c>
      <c r="AH97" s="106"/>
      <c r="AI97" s="106"/>
      <c r="AJ97" s="106"/>
      <c r="AK97" s="106"/>
      <c r="AL97" s="106"/>
      <c r="AM97" s="106"/>
      <c r="AN97" s="107">
        <f>SUM(AG97,AT97)</f>
        <v>0</v>
      </c>
      <c r="AO97" s="106"/>
      <c r="AP97" s="106"/>
      <c r="AQ97" s="108" t="s">
        <v>86</v>
      </c>
      <c r="AR97" s="103"/>
      <c r="AS97" s="109">
        <v>0</v>
      </c>
      <c r="AT97" s="110">
        <f>ROUND(SUM(AV97:AW97),2)</f>
        <v>0</v>
      </c>
      <c r="AU97" s="111">
        <f>'13-2018c - 009.16 - obrat...'!P121</f>
        <v>0</v>
      </c>
      <c r="AV97" s="110">
        <f>'13-2018c - 009.16 - obrat...'!J33</f>
        <v>0</v>
      </c>
      <c r="AW97" s="110">
        <f>'13-2018c - 009.16 - obrat...'!J34</f>
        <v>0</v>
      </c>
      <c r="AX97" s="110">
        <f>'13-2018c - 009.16 - obrat...'!J35</f>
        <v>0</v>
      </c>
      <c r="AY97" s="110">
        <f>'13-2018c - 009.16 - obrat...'!J36</f>
        <v>0</v>
      </c>
      <c r="AZ97" s="110">
        <f>'13-2018c - 009.16 - obrat...'!F33</f>
        <v>0</v>
      </c>
      <c r="BA97" s="110">
        <f>'13-2018c - 009.16 - obrat...'!F34</f>
        <v>0</v>
      </c>
      <c r="BB97" s="110">
        <f>'13-2018c - 009.16 - obrat...'!F35</f>
        <v>0</v>
      </c>
      <c r="BC97" s="110">
        <f>'13-2018c - 009.16 - obrat...'!F36</f>
        <v>0</v>
      </c>
      <c r="BD97" s="112">
        <f>'13-2018c - 009.16 - obrat...'!F37</f>
        <v>0</v>
      </c>
      <c r="BE97" s="7"/>
      <c r="BT97" s="113" t="s">
        <v>87</v>
      </c>
      <c r="BV97" s="113" t="s">
        <v>81</v>
      </c>
      <c r="BW97" s="113" t="s">
        <v>95</v>
      </c>
      <c r="BX97" s="113" t="s">
        <v>4</v>
      </c>
      <c r="CL97" s="113" t="s">
        <v>1</v>
      </c>
      <c r="CM97" s="113" t="s">
        <v>89</v>
      </c>
    </row>
    <row r="98" s="7" customFormat="1" ht="27" customHeight="1">
      <c r="A98" s="102" t="s">
        <v>83</v>
      </c>
      <c r="B98" s="103"/>
      <c r="C98" s="104"/>
      <c r="D98" s="105" t="s">
        <v>96</v>
      </c>
      <c r="E98" s="105"/>
      <c r="F98" s="105"/>
      <c r="G98" s="105"/>
      <c r="H98" s="105"/>
      <c r="I98" s="106"/>
      <c r="J98" s="105" t="s">
        <v>97</v>
      </c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7">
        <f>'13-2018d - 009.03 - hospo...'!J30</f>
        <v>0</v>
      </c>
      <c r="AH98" s="106"/>
      <c r="AI98" s="106"/>
      <c r="AJ98" s="106"/>
      <c r="AK98" s="106"/>
      <c r="AL98" s="106"/>
      <c r="AM98" s="106"/>
      <c r="AN98" s="107">
        <f>SUM(AG98,AT98)</f>
        <v>0</v>
      </c>
      <c r="AO98" s="106"/>
      <c r="AP98" s="106"/>
      <c r="AQ98" s="108" t="s">
        <v>86</v>
      </c>
      <c r="AR98" s="103"/>
      <c r="AS98" s="109">
        <v>0</v>
      </c>
      <c r="AT98" s="110">
        <f>ROUND(SUM(AV98:AW98),2)</f>
        <v>0</v>
      </c>
      <c r="AU98" s="111">
        <f>'13-2018d - 009.03 - hospo...'!P120</f>
        <v>0</v>
      </c>
      <c r="AV98" s="110">
        <f>'13-2018d - 009.03 - hospo...'!J33</f>
        <v>0</v>
      </c>
      <c r="AW98" s="110">
        <f>'13-2018d - 009.03 - hospo...'!J34</f>
        <v>0</v>
      </c>
      <c r="AX98" s="110">
        <f>'13-2018d - 009.03 - hospo...'!J35</f>
        <v>0</v>
      </c>
      <c r="AY98" s="110">
        <f>'13-2018d - 009.03 - hospo...'!J36</f>
        <v>0</v>
      </c>
      <c r="AZ98" s="110">
        <f>'13-2018d - 009.03 - hospo...'!F33</f>
        <v>0</v>
      </c>
      <c r="BA98" s="110">
        <f>'13-2018d - 009.03 - hospo...'!F34</f>
        <v>0</v>
      </c>
      <c r="BB98" s="110">
        <f>'13-2018d - 009.03 - hospo...'!F35</f>
        <v>0</v>
      </c>
      <c r="BC98" s="110">
        <f>'13-2018d - 009.03 - hospo...'!F36</f>
        <v>0</v>
      </c>
      <c r="BD98" s="112">
        <f>'13-2018d - 009.03 - hospo...'!F37</f>
        <v>0</v>
      </c>
      <c r="BE98" s="7"/>
      <c r="BT98" s="113" t="s">
        <v>87</v>
      </c>
      <c r="BV98" s="113" t="s">
        <v>81</v>
      </c>
      <c r="BW98" s="113" t="s">
        <v>98</v>
      </c>
      <c r="BX98" s="113" t="s">
        <v>4</v>
      </c>
      <c r="CL98" s="113" t="s">
        <v>1</v>
      </c>
      <c r="CM98" s="113" t="s">
        <v>89</v>
      </c>
    </row>
    <row r="99" s="7" customFormat="1" ht="27" customHeight="1">
      <c r="A99" s="102" t="s">
        <v>83</v>
      </c>
      <c r="B99" s="103"/>
      <c r="C99" s="104"/>
      <c r="D99" s="105" t="s">
        <v>99</v>
      </c>
      <c r="E99" s="105"/>
      <c r="F99" s="105"/>
      <c r="G99" s="105"/>
      <c r="H99" s="105"/>
      <c r="I99" s="106"/>
      <c r="J99" s="105" t="s">
        <v>100</v>
      </c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7">
        <f>'13-2018e - 009.11 - samos...'!J30</f>
        <v>0</v>
      </c>
      <c r="AH99" s="106"/>
      <c r="AI99" s="106"/>
      <c r="AJ99" s="106"/>
      <c r="AK99" s="106"/>
      <c r="AL99" s="106"/>
      <c r="AM99" s="106"/>
      <c r="AN99" s="107">
        <f>SUM(AG99,AT99)</f>
        <v>0</v>
      </c>
      <c r="AO99" s="106"/>
      <c r="AP99" s="106"/>
      <c r="AQ99" s="108" t="s">
        <v>86</v>
      </c>
      <c r="AR99" s="103"/>
      <c r="AS99" s="109">
        <v>0</v>
      </c>
      <c r="AT99" s="110">
        <f>ROUND(SUM(AV99:AW99),2)</f>
        <v>0</v>
      </c>
      <c r="AU99" s="111">
        <f>'13-2018e - 009.11 - samos...'!P120</f>
        <v>0</v>
      </c>
      <c r="AV99" s="110">
        <f>'13-2018e - 009.11 - samos...'!J33</f>
        <v>0</v>
      </c>
      <c r="AW99" s="110">
        <f>'13-2018e - 009.11 - samos...'!J34</f>
        <v>0</v>
      </c>
      <c r="AX99" s="110">
        <f>'13-2018e - 009.11 - samos...'!J35</f>
        <v>0</v>
      </c>
      <c r="AY99" s="110">
        <f>'13-2018e - 009.11 - samos...'!J36</f>
        <v>0</v>
      </c>
      <c r="AZ99" s="110">
        <f>'13-2018e - 009.11 - samos...'!F33</f>
        <v>0</v>
      </c>
      <c r="BA99" s="110">
        <f>'13-2018e - 009.11 - samos...'!F34</f>
        <v>0</v>
      </c>
      <c r="BB99" s="110">
        <f>'13-2018e - 009.11 - samos...'!F35</f>
        <v>0</v>
      </c>
      <c r="BC99" s="110">
        <f>'13-2018e - 009.11 - samos...'!F36</f>
        <v>0</v>
      </c>
      <c r="BD99" s="112">
        <f>'13-2018e - 009.11 - samos...'!F37</f>
        <v>0</v>
      </c>
      <c r="BE99" s="7"/>
      <c r="BT99" s="113" t="s">
        <v>87</v>
      </c>
      <c r="BV99" s="113" t="s">
        <v>81</v>
      </c>
      <c r="BW99" s="113" t="s">
        <v>101</v>
      </c>
      <c r="BX99" s="113" t="s">
        <v>4</v>
      </c>
      <c r="CL99" s="113" t="s">
        <v>1</v>
      </c>
      <c r="CM99" s="113" t="s">
        <v>89</v>
      </c>
    </row>
    <row r="100" s="7" customFormat="1" ht="16.5" customHeight="1">
      <c r="A100" s="102" t="s">
        <v>83</v>
      </c>
      <c r="B100" s="103"/>
      <c r="C100" s="104"/>
      <c r="D100" s="105" t="s">
        <v>102</v>
      </c>
      <c r="E100" s="105"/>
      <c r="F100" s="105"/>
      <c r="G100" s="105"/>
      <c r="H100" s="105"/>
      <c r="I100" s="106"/>
      <c r="J100" s="105" t="s">
        <v>103</v>
      </c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7">
        <f>'13-2018f - 009.21 - svodn...'!J30</f>
        <v>0</v>
      </c>
      <c r="AH100" s="106"/>
      <c r="AI100" s="106"/>
      <c r="AJ100" s="106"/>
      <c r="AK100" s="106"/>
      <c r="AL100" s="106"/>
      <c r="AM100" s="106"/>
      <c r="AN100" s="107">
        <f>SUM(AG100,AT100)</f>
        <v>0</v>
      </c>
      <c r="AO100" s="106"/>
      <c r="AP100" s="106"/>
      <c r="AQ100" s="108" t="s">
        <v>86</v>
      </c>
      <c r="AR100" s="103"/>
      <c r="AS100" s="114">
        <v>0</v>
      </c>
      <c r="AT100" s="115">
        <f>ROUND(SUM(AV100:AW100),2)</f>
        <v>0</v>
      </c>
      <c r="AU100" s="116">
        <f>'13-2018f - 009.21 - svodn...'!P118</f>
        <v>0</v>
      </c>
      <c r="AV100" s="115">
        <f>'13-2018f - 009.21 - svodn...'!J33</f>
        <v>0</v>
      </c>
      <c r="AW100" s="115">
        <f>'13-2018f - 009.21 - svodn...'!J34</f>
        <v>0</v>
      </c>
      <c r="AX100" s="115">
        <f>'13-2018f - 009.21 - svodn...'!J35</f>
        <v>0</v>
      </c>
      <c r="AY100" s="115">
        <f>'13-2018f - 009.21 - svodn...'!J36</f>
        <v>0</v>
      </c>
      <c r="AZ100" s="115">
        <f>'13-2018f - 009.21 - svodn...'!F33</f>
        <v>0</v>
      </c>
      <c r="BA100" s="115">
        <f>'13-2018f - 009.21 - svodn...'!F34</f>
        <v>0</v>
      </c>
      <c r="BB100" s="115">
        <f>'13-2018f - 009.21 - svodn...'!F35</f>
        <v>0</v>
      </c>
      <c r="BC100" s="115">
        <f>'13-2018f - 009.21 - svodn...'!F36</f>
        <v>0</v>
      </c>
      <c r="BD100" s="117">
        <f>'13-2018f - 009.21 - svodn...'!F37</f>
        <v>0</v>
      </c>
      <c r="BE100" s="7"/>
      <c r="BT100" s="113" t="s">
        <v>87</v>
      </c>
      <c r="BV100" s="113" t="s">
        <v>81</v>
      </c>
      <c r="BW100" s="113" t="s">
        <v>104</v>
      </c>
      <c r="BX100" s="113" t="s">
        <v>4</v>
      </c>
      <c r="CL100" s="113" t="s">
        <v>1</v>
      </c>
      <c r="CM100" s="113" t="s">
        <v>89</v>
      </c>
    </row>
    <row r="101" s="2" customFormat="1" ht="30" customHeight="1">
      <c r="A101" s="36"/>
      <c r="B101" s="37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7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="2" customFormat="1" ht="6.96" customHeight="1">
      <c r="A102" s="36"/>
      <c r="B102" s="58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37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</sheetData>
  <mergeCells count="62"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N98:AP98"/>
    <mergeCell ref="AG98:AM98"/>
    <mergeCell ref="AN99:AP99"/>
    <mergeCell ref="AG99:AM99"/>
    <mergeCell ref="AN100:AP100"/>
    <mergeCell ref="AG100:AM100"/>
    <mergeCell ref="AG94:AM94"/>
    <mergeCell ref="AN94:AP94"/>
    <mergeCell ref="C92:G92"/>
    <mergeCell ref="I92:AF92"/>
    <mergeCell ref="D95:H95"/>
    <mergeCell ref="J95:AF95"/>
    <mergeCell ref="D96:H96"/>
    <mergeCell ref="J96:AF96"/>
    <mergeCell ref="D97:H97"/>
    <mergeCell ref="J97:AF97"/>
    <mergeCell ref="D98:H98"/>
    <mergeCell ref="J98:AF98"/>
    <mergeCell ref="D99:H99"/>
    <mergeCell ref="J99:AF99"/>
    <mergeCell ref="D100:H100"/>
    <mergeCell ref="J100:AF100"/>
  </mergeCells>
  <hyperlinks>
    <hyperlink ref="A95" location="'13-2018a - 003 - 1L 4,0-20'!C2" display="/"/>
    <hyperlink ref="A96" location="'13-2018b - 009.01 - zlepš...'!C2" display="/"/>
    <hyperlink ref="A97" location="'13-2018c - 009.16 - obrat...'!C2" display="/"/>
    <hyperlink ref="A98" location="'13-2018d - 009.03 - hospo...'!C2" display="/"/>
    <hyperlink ref="A99" location="'13-2018e - 009.11 - samos...'!C2" display="/"/>
    <hyperlink ref="A100" location="'13-2018f - 009.21 - svod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4.33" style="1" customWidth="1"/>
    <col min="5" max="5" width="17.17" style="1" customWidth="1"/>
    <col min="6" max="6" width="50.83" style="1" customWidth="1"/>
    <col min="7" max="7" width="7" style="1" customWidth="1"/>
    <col min="8" max="8" width="11.5" style="1" customWidth="1"/>
    <col min="9" max="9" width="20.17" style="118" customWidth="1"/>
    <col min="10" max="10" width="20.17" style="1" customWidth="1"/>
    <col min="11" max="11" width="20.17" style="1" hidden="1" customWidth="1"/>
    <col min="12" max="12" width="9.33" style="1" customWidth="1"/>
    <col min="13" max="13" width="10.83" style="1" hidden="1" customWidth="1"/>
    <col min="14" max="14" width="9.33" style="1" hidden="1"/>
    <col min="15" max="15" width="14.17" style="1" hidden="1" customWidth="1"/>
    <col min="16" max="16" width="14.17" style="1" hidden="1" customWidth="1"/>
    <col min="17" max="17" width="14.17" style="1" hidden="1" customWidth="1"/>
    <col min="18" max="18" width="14.17" style="1" hidden="1" customWidth="1"/>
    <col min="19" max="19" width="14.17" style="1" hidden="1" customWidth="1"/>
    <col min="20" max="20" width="14.17" style="1" hidden="1" customWidth="1"/>
    <col min="21" max="21" width="16.33" style="1" hidden="1" customWidth="1"/>
    <col min="22" max="22" width="12.33" style="1" customWidth="1"/>
    <col min="23" max="23" width="16.33" style="1" customWidth="1"/>
    <col min="24" max="24" width="12.33" style="1" customWidth="1"/>
    <col min="25" max="25" width="15" style="1" customWidth="1"/>
    <col min="26" max="26" width="11" style="1" customWidth="1"/>
    <col min="27" max="27" width="15" style="1" customWidth="1"/>
    <col min="28" max="28" width="16.33" style="1" customWidth="1"/>
    <col min="29" max="29" width="11" style="1" customWidth="1"/>
    <col min="30" max="30" width="15" style="1" customWidth="1"/>
    <col min="31" max="31" width="16.33" style="1" customWidth="1"/>
    <col min="44" max="44" width="9.33" style="1" hidden="1"/>
    <col min="45" max="45" width="9.33" style="1" hidden="1"/>
    <col min="46" max="46" width="9.33" style="1" hidden="1"/>
    <col min="47" max="47" width="9.33" style="1" hidden="1"/>
    <col min="48" max="48" width="9.33" style="1" hidden="1"/>
    <col min="49" max="49" width="9.33" style="1" hidden="1"/>
    <col min="50" max="50" width="9.33" style="1" hidden="1"/>
    <col min="51" max="51" width="9.33" style="1" hidden="1"/>
    <col min="52" max="52" width="9.33" style="1" hidden="1"/>
    <col min="53" max="53" width="9.33" style="1" hidden="1"/>
    <col min="54" max="54" width="9.33" style="1" hidden="1"/>
    <col min="55" max="55" width="9.33" style="1" hidden="1"/>
    <col min="56" max="56" width="9.33" style="1" hidden="1"/>
    <col min="57" max="57" width="9.33" style="1" hidden="1"/>
    <col min="58" max="58" width="9.33" style="1" hidden="1"/>
    <col min="59" max="59" width="9.33" style="1" hidden="1"/>
    <col min="60" max="60" width="9.33" style="1" hidden="1"/>
    <col min="61" max="61" width="9.33" style="1" hidden="1"/>
    <col min="62" max="62" width="9.33" style="1" hidden="1"/>
    <col min="63" max="63" width="9.33" style="1" hidden="1"/>
    <col min="64" max="64" width="9.33" style="1" hidden="1"/>
    <col min="65" max="65" width="9.33" style="1" hidden="1"/>
  </cols>
  <sheetData>
    <row r="2" s="1" customFormat="1" ht="36.96" customHeight="1">
      <c r="I2" s="118"/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19"/>
      <c r="J3" s="19"/>
      <c r="K3" s="19"/>
      <c r="L3" s="20"/>
      <c r="AT3" s="17" t="s">
        <v>89</v>
      </c>
    </row>
    <row r="4" s="1" customFormat="1" ht="24.96" customHeight="1">
      <c r="B4" s="20"/>
      <c r="D4" s="21" t="s">
        <v>105</v>
      </c>
      <c r="I4" s="118"/>
      <c r="L4" s="20"/>
      <c r="M4" s="120" t="s">
        <v>10</v>
      </c>
      <c r="AT4" s="17" t="s">
        <v>3</v>
      </c>
    </row>
    <row r="5" s="1" customFormat="1" ht="6.96" customHeight="1">
      <c r="B5" s="20"/>
      <c r="I5" s="118"/>
      <c r="L5" s="20"/>
    </row>
    <row r="6" s="1" customFormat="1" ht="12" customHeight="1">
      <c r="B6" s="20"/>
      <c r="D6" s="30" t="s">
        <v>16</v>
      </c>
      <c r="I6" s="118"/>
      <c r="L6" s="20"/>
    </row>
    <row r="7" s="1" customFormat="1" ht="16.5" customHeight="1">
      <c r="B7" s="20"/>
      <c r="E7" s="121" t="str">
        <f>'Rekapitulace stavby'!K6</f>
        <v>Lesní cesta Na rovinkách</v>
      </c>
      <c r="F7" s="30"/>
      <c r="G7" s="30"/>
      <c r="H7" s="30"/>
      <c r="I7" s="118"/>
      <c r="L7" s="20"/>
    </row>
    <row r="8" s="2" customFormat="1" ht="12" customHeight="1">
      <c r="A8" s="36"/>
      <c r="B8" s="37"/>
      <c r="C8" s="36"/>
      <c r="D8" s="30" t="s">
        <v>106</v>
      </c>
      <c r="E8" s="36"/>
      <c r="F8" s="36"/>
      <c r="G8" s="36"/>
      <c r="H8" s="36"/>
      <c r="I8" s="122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107</v>
      </c>
      <c r="F9" s="36"/>
      <c r="G9" s="36"/>
      <c r="H9" s="36"/>
      <c r="I9" s="122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122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123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21</v>
      </c>
      <c r="G12" s="36"/>
      <c r="H12" s="36"/>
      <c r="I12" s="123" t="s">
        <v>22</v>
      </c>
      <c r="J12" s="67" t="str">
        <f>'Rekapitulace stavby'!AN8</f>
        <v>23. 12. 2020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122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123" t="s">
        <v>25</v>
      </c>
      <c r="J14" s="25" t="s">
        <v>26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">
        <v>27</v>
      </c>
      <c r="F15" s="36"/>
      <c r="G15" s="36"/>
      <c r="H15" s="36"/>
      <c r="I15" s="123" t="s">
        <v>28</v>
      </c>
      <c r="J15" s="25" t="s">
        <v>29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122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30</v>
      </c>
      <c r="E17" s="36"/>
      <c r="F17" s="36"/>
      <c r="G17" s="36"/>
      <c r="H17" s="36"/>
      <c r="I17" s="123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123" t="s">
        <v>28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122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32</v>
      </c>
      <c r="E20" s="36"/>
      <c r="F20" s="36"/>
      <c r="G20" s="36"/>
      <c r="H20" s="36"/>
      <c r="I20" s="123" t="s">
        <v>25</v>
      </c>
      <c r="J20" s="25" t="s">
        <v>33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">
        <v>34</v>
      </c>
      <c r="F21" s="36"/>
      <c r="G21" s="36"/>
      <c r="H21" s="36"/>
      <c r="I21" s="123" t="s">
        <v>28</v>
      </c>
      <c r="J21" s="25" t="s">
        <v>35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122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37</v>
      </c>
      <c r="E23" s="36"/>
      <c r="F23" s="36"/>
      <c r="G23" s="36"/>
      <c r="H23" s="36"/>
      <c r="I23" s="123" t="s">
        <v>25</v>
      </c>
      <c r="J23" s="25" t="s">
        <v>33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">
        <v>34</v>
      </c>
      <c r="F24" s="36"/>
      <c r="G24" s="36"/>
      <c r="H24" s="36"/>
      <c r="I24" s="123" t="s">
        <v>28</v>
      </c>
      <c r="J24" s="25" t="s">
        <v>35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122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38</v>
      </c>
      <c r="E26" s="36"/>
      <c r="F26" s="36"/>
      <c r="G26" s="36"/>
      <c r="H26" s="36"/>
      <c r="I26" s="122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24"/>
      <c r="B27" s="125"/>
      <c r="C27" s="124"/>
      <c r="D27" s="124"/>
      <c r="E27" s="34" t="s">
        <v>1</v>
      </c>
      <c r="F27" s="34"/>
      <c r="G27" s="34"/>
      <c r="H27" s="34"/>
      <c r="I27" s="126"/>
      <c r="J27" s="124"/>
      <c r="K27" s="124"/>
      <c r="L27" s="127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122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12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9" t="s">
        <v>39</v>
      </c>
      <c r="E30" s="36"/>
      <c r="F30" s="36"/>
      <c r="G30" s="36"/>
      <c r="H30" s="36"/>
      <c r="I30" s="122"/>
      <c r="J30" s="94">
        <f>ROUND(J121,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12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41</v>
      </c>
      <c r="G32" s="36"/>
      <c r="H32" s="36"/>
      <c r="I32" s="130" t="s">
        <v>40</v>
      </c>
      <c r="J32" s="41" t="s">
        <v>42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31" t="s">
        <v>43</v>
      </c>
      <c r="E33" s="30" t="s">
        <v>44</v>
      </c>
      <c r="F33" s="132">
        <f>ROUND((SUM(BE121:BE171)),  2)</f>
        <v>0</v>
      </c>
      <c r="G33" s="36"/>
      <c r="H33" s="36"/>
      <c r="I33" s="133">
        <v>0.20999999999999999</v>
      </c>
      <c r="J33" s="132">
        <f>ROUND(((SUM(BE121:BE171))*I33),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45</v>
      </c>
      <c r="F34" s="132">
        <f>ROUND((SUM(BF121:BF171)),  2)</f>
        <v>0</v>
      </c>
      <c r="G34" s="36"/>
      <c r="H34" s="36"/>
      <c r="I34" s="133">
        <v>0.14999999999999999</v>
      </c>
      <c r="J34" s="132">
        <f>ROUND(((SUM(BF121:BF171))*I34),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46</v>
      </c>
      <c r="F35" s="132">
        <f>ROUND((SUM(BG121:BG171)),  2)</f>
        <v>0</v>
      </c>
      <c r="G35" s="36"/>
      <c r="H35" s="36"/>
      <c r="I35" s="133">
        <v>0.20999999999999999</v>
      </c>
      <c r="J35" s="132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47</v>
      </c>
      <c r="F36" s="132">
        <f>ROUND((SUM(BH121:BH171)),  2)</f>
        <v>0</v>
      </c>
      <c r="G36" s="36"/>
      <c r="H36" s="36"/>
      <c r="I36" s="133">
        <v>0.14999999999999999</v>
      </c>
      <c r="J36" s="132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48</v>
      </c>
      <c r="F37" s="132">
        <f>ROUND((SUM(BI121:BI171)),  2)</f>
        <v>0</v>
      </c>
      <c r="G37" s="36"/>
      <c r="H37" s="36"/>
      <c r="I37" s="133">
        <v>0</v>
      </c>
      <c r="J37" s="132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122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34"/>
      <c r="D39" s="135" t="s">
        <v>49</v>
      </c>
      <c r="E39" s="79"/>
      <c r="F39" s="79"/>
      <c r="G39" s="136" t="s">
        <v>50</v>
      </c>
      <c r="H39" s="137" t="s">
        <v>51</v>
      </c>
      <c r="I39" s="138"/>
      <c r="J39" s="139">
        <f>SUM(J30:J37)</f>
        <v>0</v>
      </c>
      <c r="K39" s="140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122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I41" s="118"/>
      <c r="L41" s="20"/>
    </row>
    <row r="42" s="1" customFormat="1" ht="14.4" customHeight="1">
      <c r="B42" s="20"/>
      <c r="I42" s="118"/>
      <c r="L42" s="20"/>
    </row>
    <row r="43" s="1" customFormat="1" ht="14.4" customHeight="1">
      <c r="B43" s="20"/>
      <c r="I43" s="118"/>
      <c r="L43" s="20"/>
    </row>
    <row r="44" s="1" customFormat="1" ht="14.4" customHeight="1">
      <c r="B44" s="20"/>
      <c r="I44" s="118"/>
      <c r="L44" s="20"/>
    </row>
    <row r="45" s="1" customFormat="1" ht="14.4" customHeight="1">
      <c r="B45" s="20"/>
      <c r="I45" s="118"/>
      <c r="L45" s="20"/>
    </row>
    <row r="46" s="1" customFormat="1" ht="14.4" customHeight="1">
      <c r="B46" s="20"/>
      <c r="I46" s="118"/>
      <c r="L46" s="20"/>
    </row>
    <row r="47" s="1" customFormat="1" ht="14.4" customHeight="1">
      <c r="B47" s="20"/>
      <c r="I47" s="118"/>
      <c r="L47" s="20"/>
    </row>
    <row r="48" s="1" customFormat="1" ht="14.4" customHeight="1">
      <c r="B48" s="20"/>
      <c r="I48" s="118"/>
      <c r="L48" s="20"/>
    </row>
    <row r="49" s="1" customFormat="1" ht="14.4" customHeight="1">
      <c r="B49" s="20"/>
      <c r="I49" s="118"/>
      <c r="L49" s="20"/>
    </row>
    <row r="50" s="2" customFormat="1" ht="14.4" customHeight="1">
      <c r="B50" s="53"/>
      <c r="D50" s="54" t="s">
        <v>52</v>
      </c>
      <c r="E50" s="55"/>
      <c r="F50" s="55"/>
      <c r="G50" s="54" t="s">
        <v>53</v>
      </c>
      <c r="H50" s="55"/>
      <c r="I50" s="141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54</v>
      </c>
      <c r="E61" s="39"/>
      <c r="F61" s="142" t="s">
        <v>55</v>
      </c>
      <c r="G61" s="56" t="s">
        <v>54</v>
      </c>
      <c r="H61" s="39"/>
      <c r="I61" s="143"/>
      <c r="J61" s="144" t="s">
        <v>55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56</v>
      </c>
      <c r="E65" s="57"/>
      <c r="F65" s="57"/>
      <c r="G65" s="54" t="s">
        <v>57</v>
      </c>
      <c r="H65" s="57"/>
      <c r="I65" s="145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54</v>
      </c>
      <c r="E76" s="39"/>
      <c r="F76" s="142" t="s">
        <v>55</v>
      </c>
      <c r="G76" s="56" t="s">
        <v>54</v>
      </c>
      <c r="H76" s="39"/>
      <c r="I76" s="143"/>
      <c r="J76" s="144" t="s">
        <v>55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146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147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108</v>
      </c>
      <c r="D82" s="36"/>
      <c r="E82" s="36"/>
      <c r="F82" s="36"/>
      <c r="G82" s="36"/>
      <c r="H82" s="36"/>
      <c r="I82" s="122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122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122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21" t="str">
        <f>E7</f>
        <v>Lesní cesta Na rovinkách</v>
      </c>
      <c r="F85" s="30"/>
      <c r="G85" s="30"/>
      <c r="H85" s="30"/>
      <c r="I85" s="122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106</v>
      </c>
      <c r="D86" s="36"/>
      <c r="E86" s="36"/>
      <c r="F86" s="36"/>
      <c r="G86" s="36"/>
      <c r="H86" s="36"/>
      <c r="I86" s="122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13/2018a - 003 - 1L 4,0/20</v>
      </c>
      <c r="F87" s="36"/>
      <c r="G87" s="36"/>
      <c r="H87" s="36"/>
      <c r="I87" s="122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122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6"/>
      <c r="E89" s="36"/>
      <c r="F89" s="25" t="str">
        <f>F12</f>
        <v>k. ú. Červená Třemešká</v>
      </c>
      <c r="G89" s="36"/>
      <c r="H89" s="36"/>
      <c r="I89" s="123" t="s">
        <v>22</v>
      </c>
      <c r="J89" s="67" t="str">
        <f>IF(J12="","",J12)</f>
        <v>23. 12. 2020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122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6"/>
      <c r="E91" s="36"/>
      <c r="F91" s="25" t="str">
        <f>E15</f>
        <v>Obec Červená Třemešná</v>
      </c>
      <c r="G91" s="36"/>
      <c r="H91" s="36"/>
      <c r="I91" s="123" t="s">
        <v>32</v>
      </c>
      <c r="J91" s="34" t="str">
        <f>E21</f>
        <v>Ing. Jiří Ježek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6"/>
      <c r="E92" s="36"/>
      <c r="F92" s="25" t="str">
        <f>IF(E18="","",E18)</f>
        <v>Vyplň údaj</v>
      </c>
      <c r="G92" s="36"/>
      <c r="H92" s="36"/>
      <c r="I92" s="123" t="s">
        <v>37</v>
      </c>
      <c r="J92" s="34" t="str">
        <f>E24</f>
        <v>Ing. Jiří Ježek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122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48" t="s">
        <v>109</v>
      </c>
      <c r="D94" s="134"/>
      <c r="E94" s="134"/>
      <c r="F94" s="134"/>
      <c r="G94" s="134"/>
      <c r="H94" s="134"/>
      <c r="I94" s="149"/>
      <c r="J94" s="150" t="s">
        <v>110</v>
      </c>
      <c r="K94" s="134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122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51" t="s">
        <v>111</v>
      </c>
      <c r="D96" s="36"/>
      <c r="E96" s="36"/>
      <c r="F96" s="36"/>
      <c r="G96" s="36"/>
      <c r="H96" s="36"/>
      <c r="I96" s="122"/>
      <c r="J96" s="94">
        <f>J121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112</v>
      </c>
    </row>
    <row r="97" s="9" customFormat="1" ht="24.96" customHeight="1">
      <c r="A97" s="9"/>
      <c r="B97" s="152"/>
      <c r="C97" s="9"/>
      <c r="D97" s="153" t="s">
        <v>113</v>
      </c>
      <c r="E97" s="154"/>
      <c r="F97" s="154"/>
      <c r="G97" s="154"/>
      <c r="H97" s="154"/>
      <c r="I97" s="155"/>
      <c r="J97" s="156">
        <f>J122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7"/>
      <c r="C98" s="10"/>
      <c r="D98" s="158" t="s">
        <v>114</v>
      </c>
      <c r="E98" s="159"/>
      <c r="F98" s="159"/>
      <c r="G98" s="159"/>
      <c r="H98" s="159"/>
      <c r="I98" s="160"/>
      <c r="J98" s="161">
        <f>J123</f>
        <v>0</v>
      </c>
      <c r="K98" s="10"/>
      <c r="L98" s="15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7"/>
      <c r="C99" s="10"/>
      <c r="D99" s="158" t="s">
        <v>115</v>
      </c>
      <c r="E99" s="159"/>
      <c r="F99" s="159"/>
      <c r="G99" s="159"/>
      <c r="H99" s="159"/>
      <c r="I99" s="160"/>
      <c r="J99" s="161">
        <f>J157</f>
        <v>0</v>
      </c>
      <c r="K99" s="10"/>
      <c r="L99" s="15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7"/>
      <c r="C100" s="10"/>
      <c r="D100" s="158" t="s">
        <v>116</v>
      </c>
      <c r="E100" s="159"/>
      <c r="F100" s="159"/>
      <c r="G100" s="159"/>
      <c r="H100" s="159"/>
      <c r="I100" s="160"/>
      <c r="J100" s="161">
        <f>J163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7"/>
      <c r="C101" s="10"/>
      <c r="D101" s="158" t="s">
        <v>117</v>
      </c>
      <c r="E101" s="159"/>
      <c r="F101" s="159"/>
      <c r="G101" s="159"/>
      <c r="H101" s="159"/>
      <c r="I101" s="160"/>
      <c r="J101" s="161">
        <f>J170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6"/>
      <c r="B102" s="37"/>
      <c r="C102" s="36"/>
      <c r="D102" s="36"/>
      <c r="E102" s="36"/>
      <c r="F102" s="36"/>
      <c r="G102" s="36"/>
      <c r="H102" s="36"/>
      <c r="I102" s="122"/>
      <c r="J102" s="36"/>
      <c r="K102" s="36"/>
      <c r="L102" s="53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="2" customFormat="1" ht="6.96" customHeight="1">
      <c r="A103" s="36"/>
      <c r="B103" s="58"/>
      <c r="C103" s="59"/>
      <c r="D103" s="59"/>
      <c r="E103" s="59"/>
      <c r="F103" s="59"/>
      <c r="G103" s="59"/>
      <c r="H103" s="59"/>
      <c r="I103" s="146"/>
      <c r="J103" s="59"/>
      <c r="K103" s="59"/>
      <c r="L103" s="53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7" s="2" customFormat="1" ht="6.96" customHeight="1">
      <c r="A107" s="36"/>
      <c r="B107" s="60"/>
      <c r="C107" s="61"/>
      <c r="D107" s="61"/>
      <c r="E107" s="61"/>
      <c r="F107" s="61"/>
      <c r="G107" s="61"/>
      <c r="H107" s="61"/>
      <c r="I107" s="147"/>
      <c r="J107" s="61"/>
      <c r="K107" s="61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24.96" customHeight="1">
      <c r="A108" s="36"/>
      <c r="B108" s="37"/>
      <c r="C108" s="21" t="s">
        <v>118</v>
      </c>
      <c r="D108" s="36"/>
      <c r="E108" s="36"/>
      <c r="F108" s="36"/>
      <c r="G108" s="36"/>
      <c r="H108" s="36"/>
      <c r="I108" s="122"/>
      <c r="J108" s="36"/>
      <c r="K108" s="36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6.96" customHeight="1">
      <c r="A109" s="36"/>
      <c r="B109" s="37"/>
      <c r="C109" s="36"/>
      <c r="D109" s="36"/>
      <c r="E109" s="36"/>
      <c r="F109" s="36"/>
      <c r="G109" s="36"/>
      <c r="H109" s="36"/>
      <c r="I109" s="122"/>
      <c r="J109" s="36"/>
      <c r="K109" s="36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2" customHeight="1">
      <c r="A110" s="36"/>
      <c r="B110" s="37"/>
      <c r="C110" s="30" t="s">
        <v>16</v>
      </c>
      <c r="D110" s="36"/>
      <c r="E110" s="36"/>
      <c r="F110" s="36"/>
      <c r="G110" s="36"/>
      <c r="H110" s="36"/>
      <c r="I110" s="122"/>
      <c r="J110" s="36"/>
      <c r="K110" s="36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6.5" customHeight="1">
      <c r="A111" s="36"/>
      <c r="B111" s="37"/>
      <c r="C111" s="36"/>
      <c r="D111" s="36"/>
      <c r="E111" s="121" t="str">
        <f>E7</f>
        <v>Lesní cesta Na rovinkách</v>
      </c>
      <c r="F111" s="30"/>
      <c r="G111" s="30"/>
      <c r="H111" s="30"/>
      <c r="I111" s="122"/>
      <c r="J111" s="36"/>
      <c r="K111" s="36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30" t="s">
        <v>106</v>
      </c>
      <c r="D112" s="36"/>
      <c r="E112" s="36"/>
      <c r="F112" s="36"/>
      <c r="G112" s="36"/>
      <c r="H112" s="36"/>
      <c r="I112" s="122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6.5" customHeight="1">
      <c r="A113" s="36"/>
      <c r="B113" s="37"/>
      <c r="C113" s="36"/>
      <c r="D113" s="36"/>
      <c r="E113" s="65" t="str">
        <f>E9</f>
        <v>13/2018a - 003 - 1L 4,0/20</v>
      </c>
      <c r="F113" s="36"/>
      <c r="G113" s="36"/>
      <c r="H113" s="36"/>
      <c r="I113" s="122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6.96" customHeight="1">
      <c r="A114" s="36"/>
      <c r="B114" s="37"/>
      <c r="C114" s="36"/>
      <c r="D114" s="36"/>
      <c r="E114" s="36"/>
      <c r="F114" s="36"/>
      <c r="G114" s="36"/>
      <c r="H114" s="36"/>
      <c r="I114" s="122"/>
      <c r="J114" s="36"/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2" customHeight="1">
      <c r="A115" s="36"/>
      <c r="B115" s="37"/>
      <c r="C115" s="30" t="s">
        <v>20</v>
      </c>
      <c r="D115" s="36"/>
      <c r="E115" s="36"/>
      <c r="F115" s="25" t="str">
        <f>F12</f>
        <v>k. ú. Červená Třemešká</v>
      </c>
      <c r="G115" s="36"/>
      <c r="H115" s="36"/>
      <c r="I115" s="123" t="s">
        <v>22</v>
      </c>
      <c r="J115" s="67" t="str">
        <f>IF(J12="","",J12)</f>
        <v>23. 12. 2020</v>
      </c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6.96" customHeight="1">
      <c r="A116" s="36"/>
      <c r="B116" s="37"/>
      <c r="C116" s="36"/>
      <c r="D116" s="36"/>
      <c r="E116" s="36"/>
      <c r="F116" s="36"/>
      <c r="G116" s="36"/>
      <c r="H116" s="36"/>
      <c r="I116" s="122"/>
      <c r="J116" s="36"/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5.15" customHeight="1">
      <c r="A117" s="36"/>
      <c r="B117" s="37"/>
      <c r="C117" s="30" t="s">
        <v>24</v>
      </c>
      <c r="D117" s="36"/>
      <c r="E117" s="36"/>
      <c r="F117" s="25" t="str">
        <f>E15</f>
        <v>Obec Červená Třemešná</v>
      </c>
      <c r="G117" s="36"/>
      <c r="H117" s="36"/>
      <c r="I117" s="123" t="s">
        <v>32</v>
      </c>
      <c r="J117" s="34" t="str">
        <f>E21</f>
        <v>Ing. Jiří Ježek</v>
      </c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5.15" customHeight="1">
      <c r="A118" s="36"/>
      <c r="B118" s="37"/>
      <c r="C118" s="30" t="s">
        <v>30</v>
      </c>
      <c r="D118" s="36"/>
      <c r="E118" s="36"/>
      <c r="F118" s="25" t="str">
        <f>IF(E18="","",E18)</f>
        <v>Vyplň údaj</v>
      </c>
      <c r="G118" s="36"/>
      <c r="H118" s="36"/>
      <c r="I118" s="123" t="s">
        <v>37</v>
      </c>
      <c r="J118" s="34" t="str">
        <f>E24</f>
        <v>Ing. Jiří Ježek</v>
      </c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0.32" customHeight="1">
      <c r="A119" s="36"/>
      <c r="B119" s="37"/>
      <c r="C119" s="36"/>
      <c r="D119" s="36"/>
      <c r="E119" s="36"/>
      <c r="F119" s="36"/>
      <c r="G119" s="36"/>
      <c r="H119" s="36"/>
      <c r="I119" s="122"/>
      <c r="J119" s="36"/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11" customFormat="1" ht="29.28" customHeight="1">
      <c r="A120" s="162"/>
      <c r="B120" s="163"/>
      <c r="C120" s="164" t="s">
        <v>119</v>
      </c>
      <c r="D120" s="165" t="s">
        <v>64</v>
      </c>
      <c r="E120" s="165" t="s">
        <v>60</v>
      </c>
      <c r="F120" s="165" t="s">
        <v>61</v>
      </c>
      <c r="G120" s="165" t="s">
        <v>120</v>
      </c>
      <c r="H120" s="165" t="s">
        <v>121</v>
      </c>
      <c r="I120" s="166" t="s">
        <v>122</v>
      </c>
      <c r="J120" s="167" t="s">
        <v>110</v>
      </c>
      <c r="K120" s="168" t="s">
        <v>123</v>
      </c>
      <c r="L120" s="169"/>
      <c r="M120" s="84" t="s">
        <v>1</v>
      </c>
      <c r="N120" s="85" t="s">
        <v>43</v>
      </c>
      <c r="O120" s="85" t="s">
        <v>124</v>
      </c>
      <c r="P120" s="85" t="s">
        <v>125</v>
      </c>
      <c r="Q120" s="85" t="s">
        <v>126</v>
      </c>
      <c r="R120" s="85" t="s">
        <v>127</v>
      </c>
      <c r="S120" s="85" t="s">
        <v>128</v>
      </c>
      <c r="T120" s="86" t="s">
        <v>129</v>
      </c>
      <c r="U120" s="162"/>
      <c r="V120" s="162"/>
      <c r="W120" s="162"/>
      <c r="X120" s="162"/>
      <c r="Y120" s="162"/>
      <c r="Z120" s="162"/>
      <c r="AA120" s="162"/>
      <c r="AB120" s="162"/>
      <c r="AC120" s="162"/>
      <c r="AD120" s="162"/>
      <c r="AE120" s="162"/>
    </row>
    <row r="121" s="2" customFormat="1" ht="22.8" customHeight="1">
      <c r="A121" s="36"/>
      <c r="B121" s="37"/>
      <c r="C121" s="91" t="s">
        <v>130</v>
      </c>
      <c r="D121" s="36"/>
      <c r="E121" s="36"/>
      <c r="F121" s="36"/>
      <c r="G121" s="36"/>
      <c r="H121" s="36"/>
      <c r="I121" s="122"/>
      <c r="J121" s="170">
        <f>BK121</f>
        <v>0</v>
      </c>
      <c r="K121" s="36"/>
      <c r="L121" s="37"/>
      <c r="M121" s="87"/>
      <c r="N121" s="71"/>
      <c r="O121" s="88"/>
      <c r="P121" s="171">
        <f>P122</f>
        <v>0</v>
      </c>
      <c r="Q121" s="88"/>
      <c r="R121" s="171">
        <f>R122</f>
        <v>2440.8345171999999</v>
      </c>
      <c r="S121" s="88"/>
      <c r="T121" s="172">
        <f>T122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7" t="s">
        <v>78</v>
      </c>
      <c r="AU121" s="17" t="s">
        <v>112</v>
      </c>
      <c r="BK121" s="173">
        <f>BK122</f>
        <v>0</v>
      </c>
    </row>
    <row r="122" s="12" customFormat="1" ht="25.92" customHeight="1">
      <c r="A122" s="12"/>
      <c r="B122" s="174"/>
      <c r="C122" s="12"/>
      <c r="D122" s="175" t="s">
        <v>78</v>
      </c>
      <c r="E122" s="176" t="s">
        <v>131</v>
      </c>
      <c r="F122" s="176" t="s">
        <v>132</v>
      </c>
      <c r="G122" s="12"/>
      <c r="H122" s="12"/>
      <c r="I122" s="177"/>
      <c r="J122" s="178">
        <f>BK122</f>
        <v>0</v>
      </c>
      <c r="K122" s="12"/>
      <c r="L122" s="174"/>
      <c r="M122" s="179"/>
      <c r="N122" s="180"/>
      <c r="O122" s="180"/>
      <c r="P122" s="181">
        <f>P123+P157+P163+P170</f>
        <v>0</v>
      </c>
      <c r="Q122" s="180"/>
      <c r="R122" s="181">
        <f>R123+R157+R163+R170</f>
        <v>2440.8345171999999</v>
      </c>
      <c r="S122" s="180"/>
      <c r="T122" s="182">
        <f>T123+T157+T163+T170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75" t="s">
        <v>87</v>
      </c>
      <c r="AT122" s="183" t="s">
        <v>78</v>
      </c>
      <c r="AU122" s="183" t="s">
        <v>79</v>
      </c>
      <c r="AY122" s="175" t="s">
        <v>133</v>
      </c>
      <c r="BK122" s="184">
        <f>BK123+BK157+BK163+BK170</f>
        <v>0</v>
      </c>
    </row>
    <row r="123" s="12" customFormat="1" ht="22.8" customHeight="1">
      <c r="A123" s="12"/>
      <c r="B123" s="174"/>
      <c r="C123" s="12"/>
      <c r="D123" s="175" t="s">
        <v>78</v>
      </c>
      <c r="E123" s="185" t="s">
        <v>87</v>
      </c>
      <c r="F123" s="185" t="s">
        <v>134</v>
      </c>
      <c r="G123" s="12"/>
      <c r="H123" s="12"/>
      <c r="I123" s="177"/>
      <c r="J123" s="186">
        <f>BK123</f>
        <v>0</v>
      </c>
      <c r="K123" s="12"/>
      <c r="L123" s="174"/>
      <c r="M123" s="179"/>
      <c r="N123" s="180"/>
      <c r="O123" s="180"/>
      <c r="P123" s="181">
        <f>SUM(P124:P156)</f>
        <v>0</v>
      </c>
      <c r="Q123" s="180"/>
      <c r="R123" s="181">
        <f>SUM(R124:R156)</f>
        <v>0</v>
      </c>
      <c r="S123" s="180"/>
      <c r="T123" s="182">
        <f>SUM(T124:T156)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75" t="s">
        <v>87</v>
      </c>
      <c r="AT123" s="183" t="s">
        <v>78</v>
      </c>
      <c r="AU123" s="183" t="s">
        <v>87</v>
      </c>
      <c r="AY123" s="175" t="s">
        <v>133</v>
      </c>
      <c r="BK123" s="184">
        <f>SUM(BK124:BK156)</f>
        <v>0</v>
      </c>
    </row>
    <row r="124" s="2" customFormat="1" ht="36" customHeight="1">
      <c r="A124" s="36"/>
      <c r="B124" s="187"/>
      <c r="C124" s="188" t="s">
        <v>87</v>
      </c>
      <c r="D124" s="188" t="s">
        <v>135</v>
      </c>
      <c r="E124" s="189" t="s">
        <v>136</v>
      </c>
      <c r="F124" s="190" t="s">
        <v>137</v>
      </c>
      <c r="G124" s="191" t="s">
        <v>138</v>
      </c>
      <c r="H124" s="192">
        <v>1002</v>
      </c>
      <c r="I124" s="193"/>
      <c r="J124" s="194">
        <f>ROUND(I124*H124,2)</f>
        <v>0</v>
      </c>
      <c r="K124" s="195"/>
      <c r="L124" s="37"/>
      <c r="M124" s="196" t="s">
        <v>1</v>
      </c>
      <c r="N124" s="197" t="s">
        <v>44</v>
      </c>
      <c r="O124" s="75"/>
      <c r="P124" s="198">
        <f>O124*H124</f>
        <v>0</v>
      </c>
      <c r="Q124" s="198">
        <v>0</v>
      </c>
      <c r="R124" s="198">
        <f>Q124*H124</f>
        <v>0</v>
      </c>
      <c r="S124" s="198">
        <v>0</v>
      </c>
      <c r="T124" s="199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00" t="s">
        <v>139</v>
      </c>
      <c r="AT124" s="200" t="s">
        <v>135</v>
      </c>
      <c r="AU124" s="200" t="s">
        <v>89</v>
      </c>
      <c r="AY124" s="17" t="s">
        <v>133</v>
      </c>
      <c r="BE124" s="201">
        <f>IF(N124="základní",J124,0)</f>
        <v>0</v>
      </c>
      <c r="BF124" s="201">
        <f>IF(N124="snížená",J124,0)</f>
        <v>0</v>
      </c>
      <c r="BG124" s="201">
        <f>IF(N124="zákl. přenesená",J124,0)</f>
        <v>0</v>
      </c>
      <c r="BH124" s="201">
        <f>IF(N124="sníž. přenesená",J124,0)</f>
        <v>0</v>
      </c>
      <c r="BI124" s="201">
        <f>IF(N124="nulová",J124,0)</f>
        <v>0</v>
      </c>
      <c r="BJ124" s="17" t="s">
        <v>87</v>
      </c>
      <c r="BK124" s="201">
        <f>ROUND(I124*H124,2)</f>
        <v>0</v>
      </c>
      <c r="BL124" s="17" t="s">
        <v>139</v>
      </c>
      <c r="BM124" s="200" t="s">
        <v>140</v>
      </c>
    </row>
    <row r="125" s="2" customFormat="1">
      <c r="A125" s="36"/>
      <c r="B125" s="37"/>
      <c r="C125" s="36"/>
      <c r="D125" s="202" t="s">
        <v>141</v>
      </c>
      <c r="E125" s="36"/>
      <c r="F125" s="203" t="s">
        <v>142</v>
      </c>
      <c r="G125" s="36"/>
      <c r="H125" s="36"/>
      <c r="I125" s="122"/>
      <c r="J125" s="36"/>
      <c r="K125" s="36"/>
      <c r="L125" s="37"/>
      <c r="M125" s="204"/>
      <c r="N125" s="205"/>
      <c r="O125" s="75"/>
      <c r="P125" s="75"/>
      <c r="Q125" s="75"/>
      <c r="R125" s="75"/>
      <c r="S125" s="75"/>
      <c r="T125" s="7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7" t="s">
        <v>141</v>
      </c>
      <c r="AU125" s="17" t="s">
        <v>89</v>
      </c>
    </row>
    <row r="126" s="13" customFormat="1">
      <c r="A126" s="13"/>
      <c r="B126" s="206"/>
      <c r="C126" s="13"/>
      <c r="D126" s="202" t="s">
        <v>143</v>
      </c>
      <c r="E126" s="207" t="s">
        <v>1</v>
      </c>
      <c r="F126" s="208" t="s">
        <v>144</v>
      </c>
      <c r="G126" s="13"/>
      <c r="H126" s="209">
        <v>1002</v>
      </c>
      <c r="I126" s="210"/>
      <c r="J126" s="13"/>
      <c r="K126" s="13"/>
      <c r="L126" s="206"/>
      <c r="M126" s="211"/>
      <c r="N126" s="212"/>
      <c r="O126" s="212"/>
      <c r="P126" s="212"/>
      <c r="Q126" s="212"/>
      <c r="R126" s="212"/>
      <c r="S126" s="212"/>
      <c r="T126" s="2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07" t="s">
        <v>143</v>
      </c>
      <c r="AU126" s="207" t="s">
        <v>89</v>
      </c>
      <c r="AV126" s="13" t="s">
        <v>89</v>
      </c>
      <c r="AW126" s="13" t="s">
        <v>36</v>
      </c>
      <c r="AX126" s="13" t="s">
        <v>79</v>
      </c>
      <c r="AY126" s="207" t="s">
        <v>133</v>
      </c>
    </row>
    <row r="127" s="14" customFormat="1">
      <c r="A127" s="14"/>
      <c r="B127" s="214"/>
      <c r="C127" s="14"/>
      <c r="D127" s="202" t="s">
        <v>143</v>
      </c>
      <c r="E127" s="215" t="s">
        <v>1</v>
      </c>
      <c r="F127" s="216" t="s">
        <v>145</v>
      </c>
      <c r="G127" s="14"/>
      <c r="H127" s="217">
        <v>1002</v>
      </c>
      <c r="I127" s="218"/>
      <c r="J127" s="14"/>
      <c r="K127" s="14"/>
      <c r="L127" s="214"/>
      <c r="M127" s="219"/>
      <c r="N127" s="220"/>
      <c r="O127" s="220"/>
      <c r="P127" s="220"/>
      <c r="Q127" s="220"/>
      <c r="R127" s="220"/>
      <c r="S127" s="220"/>
      <c r="T127" s="221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15" t="s">
        <v>143</v>
      </c>
      <c r="AU127" s="215" t="s">
        <v>89</v>
      </c>
      <c r="AV127" s="14" t="s">
        <v>139</v>
      </c>
      <c r="AW127" s="14" t="s">
        <v>36</v>
      </c>
      <c r="AX127" s="14" t="s">
        <v>87</v>
      </c>
      <c r="AY127" s="215" t="s">
        <v>133</v>
      </c>
    </row>
    <row r="128" s="2" customFormat="1" ht="60" customHeight="1">
      <c r="A128" s="36"/>
      <c r="B128" s="187"/>
      <c r="C128" s="188" t="s">
        <v>89</v>
      </c>
      <c r="D128" s="188" t="s">
        <v>135</v>
      </c>
      <c r="E128" s="189" t="s">
        <v>146</v>
      </c>
      <c r="F128" s="190" t="s">
        <v>147</v>
      </c>
      <c r="G128" s="191" t="s">
        <v>148</v>
      </c>
      <c r="H128" s="192">
        <v>184.548</v>
      </c>
      <c r="I128" s="193"/>
      <c r="J128" s="194">
        <f>ROUND(I128*H128,2)</f>
        <v>0</v>
      </c>
      <c r="K128" s="195"/>
      <c r="L128" s="37"/>
      <c r="M128" s="196" t="s">
        <v>1</v>
      </c>
      <c r="N128" s="197" t="s">
        <v>44</v>
      </c>
      <c r="O128" s="75"/>
      <c r="P128" s="198">
        <f>O128*H128</f>
        <v>0</v>
      </c>
      <c r="Q128" s="198">
        <v>0</v>
      </c>
      <c r="R128" s="198">
        <f>Q128*H128</f>
        <v>0</v>
      </c>
      <c r="S128" s="198">
        <v>0</v>
      </c>
      <c r="T128" s="199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00" t="s">
        <v>139</v>
      </c>
      <c r="AT128" s="200" t="s">
        <v>135</v>
      </c>
      <c r="AU128" s="200" t="s">
        <v>89</v>
      </c>
      <c r="AY128" s="17" t="s">
        <v>133</v>
      </c>
      <c r="BE128" s="201">
        <f>IF(N128="základní",J128,0)</f>
        <v>0</v>
      </c>
      <c r="BF128" s="201">
        <f>IF(N128="snížená",J128,0)</f>
        <v>0</v>
      </c>
      <c r="BG128" s="201">
        <f>IF(N128="zákl. přenesená",J128,0)</f>
        <v>0</v>
      </c>
      <c r="BH128" s="201">
        <f>IF(N128="sníž. přenesená",J128,0)</f>
        <v>0</v>
      </c>
      <c r="BI128" s="201">
        <f>IF(N128="nulová",J128,0)</f>
        <v>0</v>
      </c>
      <c r="BJ128" s="17" t="s">
        <v>87</v>
      </c>
      <c r="BK128" s="201">
        <f>ROUND(I128*H128,2)</f>
        <v>0</v>
      </c>
      <c r="BL128" s="17" t="s">
        <v>139</v>
      </c>
      <c r="BM128" s="200" t="s">
        <v>149</v>
      </c>
    </row>
    <row r="129" s="13" customFormat="1">
      <c r="A129" s="13"/>
      <c r="B129" s="206"/>
      <c r="C129" s="13"/>
      <c r="D129" s="202" t="s">
        <v>143</v>
      </c>
      <c r="E129" s="207" t="s">
        <v>1</v>
      </c>
      <c r="F129" s="208" t="s">
        <v>150</v>
      </c>
      <c r="G129" s="13"/>
      <c r="H129" s="209">
        <v>184.548</v>
      </c>
      <c r="I129" s="210"/>
      <c r="J129" s="13"/>
      <c r="K129" s="13"/>
      <c r="L129" s="206"/>
      <c r="M129" s="211"/>
      <c r="N129" s="212"/>
      <c r="O129" s="212"/>
      <c r="P129" s="212"/>
      <c r="Q129" s="212"/>
      <c r="R129" s="212"/>
      <c r="S129" s="212"/>
      <c r="T129" s="2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07" t="s">
        <v>143</v>
      </c>
      <c r="AU129" s="207" t="s">
        <v>89</v>
      </c>
      <c r="AV129" s="13" t="s">
        <v>89</v>
      </c>
      <c r="AW129" s="13" t="s">
        <v>36</v>
      </c>
      <c r="AX129" s="13" t="s">
        <v>79</v>
      </c>
      <c r="AY129" s="207" t="s">
        <v>133</v>
      </c>
    </row>
    <row r="130" s="14" customFormat="1">
      <c r="A130" s="14"/>
      <c r="B130" s="214"/>
      <c r="C130" s="14"/>
      <c r="D130" s="202" t="s">
        <v>143</v>
      </c>
      <c r="E130" s="215" t="s">
        <v>1</v>
      </c>
      <c r="F130" s="216" t="s">
        <v>145</v>
      </c>
      <c r="G130" s="14"/>
      <c r="H130" s="217">
        <v>184.548</v>
      </c>
      <c r="I130" s="218"/>
      <c r="J130" s="14"/>
      <c r="K130" s="14"/>
      <c r="L130" s="214"/>
      <c r="M130" s="219"/>
      <c r="N130" s="220"/>
      <c r="O130" s="220"/>
      <c r="P130" s="220"/>
      <c r="Q130" s="220"/>
      <c r="R130" s="220"/>
      <c r="S130" s="220"/>
      <c r="T130" s="221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15" t="s">
        <v>143</v>
      </c>
      <c r="AU130" s="215" t="s">
        <v>89</v>
      </c>
      <c r="AV130" s="14" t="s">
        <v>139</v>
      </c>
      <c r="AW130" s="14" t="s">
        <v>36</v>
      </c>
      <c r="AX130" s="14" t="s">
        <v>87</v>
      </c>
      <c r="AY130" s="215" t="s">
        <v>133</v>
      </c>
    </row>
    <row r="131" s="2" customFormat="1" ht="48" customHeight="1">
      <c r="A131" s="36"/>
      <c r="B131" s="187"/>
      <c r="C131" s="188" t="s">
        <v>151</v>
      </c>
      <c r="D131" s="188" t="s">
        <v>135</v>
      </c>
      <c r="E131" s="189" t="s">
        <v>152</v>
      </c>
      <c r="F131" s="190" t="s">
        <v>153</v>
      </c>
      <c r="G131" s="191" t="s">
        <v>148</v>
      </c>
      <c r="H131" s="192">
        <v>430.61200000000002</v>
      </c>
      <c r="I131" s="193"/>
      <c r="J131" s="194">
        <f>ROUND(I131*H131,2)</f>
        <v>0</v>
      </c>
      <c r="K131" s="195"/>
      <c r="L131" s="37"/>
      <c r="M131" s="196" t="s">
        <v>1</v>
      </c>
      <c r="N131" s="197" t="s">
        <v>44</v>
      </c>
      <c r="O131" s="75"/>
      <c r="P131" s="198">
        <f>O131*H131</f>
        <v>0</v>
      </c>
      <c r="Q131" s="198">
        <v>0</v>
      </c>
      <c r="R131" s="198">
        <f>Q131*H131</f>
        <v>0</v>
      </c>
      <c r="S131" s="198">
        <v>0</v>
      </c>
      <c r="T131" s="199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00" t="s">
        <v>139</v>
      </c>
      <c r="AT131" s="200" t="s">
        <v>135</v>
      </c>
      <c r="AU131" s="200" t="s">
        <v>89</v>
      </c>
      <c r="AY131" s="17" t="s">
        <v>133</v>
      </c>
      <c r="BE131" s="201">
        <f>IF(N131="základní",J131,0)</f>
        <v>0</v>
      </c>
      <c r="BF131" s="201">
        <f>IF(N131="snížená",J131,0)</f>
        <v>0</v>
      </c>
      <c r="BG131" s="201">
        <f>IF(N131="zákl. přenesená",J131,0)</f>
        <v>0</v>
      </c>
      <c r="BH131" s="201">
        <f>IF(N131="sníž. přenesená",J131,0)</f>
        <v>0</v>
      </c>
      <c r="BI131" s="201">
        <f>IF(N131="nulová",J131,0)</f>
        <v>0</v>
      </c>
      <c r="BJ131" s="17" t="s">
        <v>87</v>
      </c>
      <c r="BK131" s="201">
        <f>ROUND(I131*H131,2)</f>
        <v>0</v>
      </c>
      <c r="BL131" s="17" t="s">
        <v>139</v>
      </c>
      <c r="BM131" s="200" t="s">
        <v>154</v>
      </c>
    </row>
    <row r="132" s="13" customFormat="1">
      <c r="A132" s="13"/>
      <c r="B132" s="206"/>
      <c r="C132" s="13"/>
      <c r="D132" s="202" t="s">
        <v>143</v>
      </c>
      <c r="E132" s="207" t="s">
        <v>1</v>
      </c>
      <c r="F132" s="208" t="s">
        <v>155</v>
      </c>
      <c r="G132" s="13"/>
      <c r="H132" s="209">
        <v>430.61200000000002</v>
      </c>
      <c r="I132" s="210"/>
      <c r="J132" s="13"/>
      <c r="K132" s="13"/>
      <c r="L132" s="206"/>
      <c r="M132" s="211"/>
      <c r="N132" s="212"/>
      <c r="O132" s="212"/>
      <c r="P132" s="212"/>
      <c r="Q132" s="212"/>
      <c r="R132" s="212"/>
      <c r="S132" s="212"/>
      <c r="T132" s="2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07" t="s">
        <v>143</v>
      </c>
      <c r="AU132" s="207" t="s">
        <v>89</v>
      </c>
      <c r="AV132" s="13" t="s">
        <v>89</v>
      </c>
      <c r="AW132" s="13" t="s">
        <v>36</v>
      </c>
      <c r="AX132" s="13" t="s">
        <v>79</v>
      </c>
      <c r="AY132" s="207" t="s">
        <v>133</v>
      </c>
    </row>
    <row r="133" s="14" customFormat="1">
      <c r="A133" s="14"/>
      <c r="B133" s="214"/>
      <c r="C133" s="14"/>
      <c r="D133" s="202" t="s">
        <v>143</v>
      </c>
      <c r="E133" s="215" t="s">
        <v>1</v>
      </c>
      <c r="F133" s="216" t="s">
        <v>145</v>
      </c>
      <c r="G133" s="14"/>
      <c r="H133" s="217">
        <v>430.61200000000002</v>
      </c>
      <c r="I133" s="218"/>
      <c r="J133" s="14"/>
      <c r="K133" s="14"/>
      <c r="L133" s="214"/>
      <c r="M133" s="219"/>
      <c r="N133" s="220"/>
      <c r="O133" s="220"/>
      <c r="P133" s="220"/>
      <c r="Q133" s="220"/>
      <c r="R133" s="220"/>
      <c r="S133" s="220"/>
      <c r="T133" s="221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15" t="s">
        <v>143</v>
      </c>
      <c r="AU133" s="215" t="s">
        <v>89</v>
      </c>
      <c r="AV133" s="14" t="s">
        <v>139</v>
      </c>
      <c r="AW133" s="14" t="s">
        <v>36</v>
      </c>
      <c r="AX133" s="14" t="s">
        <v>87</v>
      </c>
      <c r="AY133" s="215" t="s">
        <v>133</v>
      </c>
    </row>
    <row r="134" s="2" customFormat="1" ht="48" customHeight="1">
      <c r="A134" s="36"/>
      <c r="B134" s="187"/>
      <c r="C134" s="188" t="s">
        <v>139</v>
      </c>
      <c r="D134" s="188" t="s">
        <v>135</v>
      </c>
      <c r="E134" s="189" t="s">
        <v>156</v>
      </c>
      <c r="F134" s="190" t="s">
        <v>157</v>
      </c>
      <c r="G134" s="191" t="s">
        <v>148</v>
      </c>
      <c r="H134" s="192">
        <v>35.700000000000003</v>
      </c>
      <c r="I134" s="193"/>
      <c r="J134" s="194">
        <f>ROUND(I134*H134,2)</f>
        <v>0</v>
      </c>
      <c r="K134" s="195"/>
      <c r="L134" s="37"/>
      <c r="M134" s="196" t="s">
        <v>1</v>
      </c>
      <c r="N134" s="197" t="s">
        <v>44</v>
      </c>
      <c r="O134" s="75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00" t="s">
        <v>139</v>
      </c>
      <c r="AT134" s="200" t="s">
        <v>135</v>
      </c>
      <c r="AU134" s="200" t="s">
        <v>89</v>
      </c>
      <c r="AY134" s="17" t="s">
        <v>133</v>
      </c>
      <c r="BE134" s="201">
        <f>IF(N134="základní",J134,0)</f>
        <v>0</v>
      </c>
      <c r="BF134" s="201">
        <f>IF(N134="snížená",J134,0)</f>
        <v>0</v>
      </c>
      <c r="BG134" s="201">
        <f>IF(N134="zákl. přenesená",J134,0)</f>
        <v>0</v>
      </c>
      <c r="BH134" s="201">
        <f>IF(N134="sníž. přenesená",J134,0)</f>
        <v>0</v>
      </c>
      <c r="BI134" s="201">
        <f>IF(N134="nulová",J134,0)</f>
        <v>0</v>
      </c>
      <c r="BJ134" s="17" t="s">
        <v>87</v>
      </c>
      <c r="BK134" s="201">
        <f>ROUND(I134*H134,2)</f>
        <v>0</v>
      </c>
      <c r="BL134" s="17" t="s">
        <v>139</v>
      </c>
      <c r="BM134" s="200" t="s">
        <v>158</v>
      </c>
    </row>
    <row r="135" s="13" customFormat="1">
      <c r="A135" s="13"/>
      <c r="B135" s="206"/>
      <c r="C135" s="13"/>
      <c r="D135" s="202" t="s">
        <v>143</v>
      </c>
      <c r="E135" s="207" t="s">
        <v>1</v>
      </c>
      <c r="F135" s="208" t="s">
        <v>159</v>
      </c>
      <c r="G135" s="13"/>
      <c r="H135" s="209">
        <v>35.700000000000003</v>
      </c>
      <c r="I135" s="210"/>
      <c r="J135" s="13"/>
      <c r="K135" s="13"/>
      <c r="L135" s="206"/>
      <c r="M135" s="211"/>
      <c r="N135" s="212"/>
      <c r="O135" s="212"/>
      <c r="P135" s="212"/>
      <c r="Q135" s="212"/>
      <c r="R135" s="212"/>
      <c r="S135" s="212"/>
      <c r="T135" s="2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07" t="s">
        <v>143</v>
      </c>
      <c r="AU135" s="207" t="s">
        <v>89</v>
      </c>
      <c r="AV135" s="13" t="s">
        <v>89</v>
      </c>
      <c r="AW135" s="13" t="s">
        <v>36</v>
      </c>
      <c r="AX135" s="13" t="s">
        <v>79</v>
      </c>
      <c r="AY135" s="207" t="s">
        <v>133</v>
      </c>
    </row>
    <row r="136" s="14" customFormat="1">
      <c r="A136" s="14"/>
      <c r="B136" s="214"/>
      <c r="C136" s="14"/>
      <c r="D136" s="202" t="s">
        <v>143</v>
      </c>
      <c r="E136" s="215" t="s">
        <v>1</v>
      </c>
      <c r="F136" s="216" t="s">
        <v>145</v>
      </c>
      <c r="G136" s="14"/>
      <c r="H136" s="217">
        <v>35.700000000000003</v>
      </c>
      <c r="I136" s="218"/>
      <c r="J136" s="14"/>
      <c r="K136" s="14"/>
      <c r="L136" s="214"/>
      <c r="M136" s="219"/>
      <c r="N136" s="220"/>
      <c r="O136" s="220"/>
      <c r="P136" s="220"/>
      <c r="Q136" s="220"/>
      <c r="R136" s="220"/>
      <c r="S136" s="220"/>
      <c r="T136" s="221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15" t="s">
        <v>143</v>
      </c>
      <c r="AU136" s="215" t="s">
        <v>89</v>
      </c>
      <c r="AV136" s="14" t="s">
        <v>139</v>
      </c>
      <c r="AW136" s="14" t="s">
        <v>36</v>
      </c>
      <c r="AX136" s="14" t="s">
        <v>87</v>
      </c>
      <c r="AY136" s="215" t="s">
        <v>133</v>
      </c>
    </row>
    <row r="137" s="2" customFormat="1" ht="48" customHeight="1">
      <c r="A137" s="36"/>
      <c r="B137" s="187"/>
      <c r="C137" s="188" t="s">
        <v>160</v>
      </c>
      <c r="D137" s="188" t="s">
        <v>135</v>
      </c>
      <c r="E137" s="189" t="s">
        <v>161</v>
      </c>
      <c r="F137" s="190" t="s">
        <v>162</v>
      </c>
      <c r="G137" s="191" t="s">
        <v>148</v>
      </c>
      <c r="H137" s="192">
        <v>615.15999999999997</v>
      </c>
      <c r="I137" s="193"/>
      <c r="J137" s="194">
        <f>ROUND(I137*H137,2)</f>
        <v>0</v>
      </c>
      <c r="K137" s="195"/>
      <c r="L137" s="37"/>
      <c r="M137" s="196" t="s">
        <v>1</v>
      </c>
      <c r="N137" s="197" t="s">
        <v>44</v>
      </c>
      <c r="O137" s="75"/>
      <c r="P137" s="198">
        <f>O137*H137</f>
        <v>0</v>
      </c>
      <c r="Q137" s="198">
        <v>0</v>
      </c>
      <c r="R137" s="198">
        <f>Q137*H137</f>
        <v>0</v>
      </c>
      <c r="S137" s="198">
        <v>0</v>
      </c>
      <c r="T137" s="199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00" t="s">
        <v>139</v>
      </c>
      <c r="AT137" s="200" t="s">
        <v>135</v>
      </c>
      <c r="AU137" s="200" t="s">
        <v>89</v>
      </c>
      <c r="AY137" s="17" t="s">
        <v>133</v>
      </c>
      <c r="BE137" s="201">
        <f>IF(N137="základní",J137,0)</f>
        <v>0</v>
      </c>
      <c r="BF137" s="201">
        <f>IF(N137="snížená",J137,0)</f>
        <v>0</v>
      </c>
      <c r="BG137" s="201">
        <f>IF(N137="zákl. přenesená",J137,0)</f>
        <v>0</v>
      </c>
      <c r="BH137" s="201">
        <f>IF(N137="sníž. přenesená",J137,0)</f>
        <v>0</v>
      </c>
      <c r="BI137" s="201">
        <f>IF(N137="nulová",J137,0)</f>
        <v>0</v>
      </c>
      <c r="BJ137" s="17" t="s">
        <v>87</v>
      </c>
      <c r="BK137" s="201">
        <f>ROUND(I137*H137,2)</f>
        <v>0</v>
      </c>
      <c r="BL137" s="17" t="s">
        <v>139</v>
      </c>
      <c r="BM137" s="200" t="s">
        <v>163</v>
      </c>
    </row>
    <row r="138" s="13" customFormat="1">
      <c r="A138" s="13"/>
      <c r="B138" s="206"/>
      <c r="C138" s="13"/>
      <c r="D138" s="202" t="s">
        <v>143</v>
      </c>
      <c r="E138" s="207" t="s">
        <v>1</v>
      </c>
      <c r="F138" s="208" t="s">
        <v>164</v>
      </c>
      <c r="G138" s="13"/>
      <c r="H138" s="209">
        <v>615.15999999999997</v>
      </c>
      <c r="I138" s="210"/>
      <c r="J138" s="13"/>
      <c r="K138" s="13"/>
      <c r="L138" s="206"/>
      <c r="M138" s="211"/>
      <c r="N138" s="212"/>
      <c r="O138" s="212"/>
      <c r="P138" s="212"/>
      <c r="Q138" s="212"/>
      <c r="R138" s="212"/>
      <c r="S138" s="212"/>
      <c r="T138" s="2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07" t="s">
        <v>143</v>
      </c>
      <c r="AU138" s="207" t="s">
        <v>89</v>
      </c>
      <c r="AV138" s="13" t="s">
        <v>89</v>
      </c>
      <c r="AW138" s="13" t="s">
        <v>36</v>
      </c>
      <c r="AX138" s="13" t="s">
        <v>79</v>
      </c>
      <c r="AY138" s="207" t="s">
        <v>133</v>
      </c>
    </row>
    <row r="139" s="14" customFormat="1">
      <c r="A139" s="14"/>
      <c r="B139" s="214"/>
      <c r="C139" s="14"/>
      <c r="D139" s="202" t="s">
        <v>143</v>
      </c>
      <c r="E139" s="215" t="s">
        <v>1</v>
      </c>
      <c r="F139" s="216" t="s">
        <v>145</v>
      </c>
      <c r="G139" s="14"/>
      <c r="H139" s="217">
        <v>615.15999999999997</v>
      </c>
      <c r="I139" s="218"/>
      <c r="J139" s="14"/>
      <c r="K139" s="14"/>
      <c r="L139" s="214"/>
      <c r="M139" s="219"/>
      <c r="N139" s="220"/>
      <c r="O139" s="220"/>
      <c r="P139" s="220"/>
      <c r="Q139" s="220"/>
      <c r="R139" s="220"/>
      <c r="S139" s="220"/>
      <c r="T139" s="22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15" t="s">
        <v>143</v>
      </c>
      <c r="AU139" s="215" t="s">
        <v>89</v>
      </c>
      <c r="AV139" s="14" t="s">
        <v>139</v>
      </c>
      <c r="AW139" s="14" t="s">
        <v>36</v>
      </c>
      <c r="AX139" s="14" t="s">
        <v>87</v>
      </c>
      <c r="AY139" s="215" t="s">
        <v>133</v>
      </c>
    </row>
    <row r="140" s="2" customFormat="1" ht="72" customHeight="1">
      <c r="A140" s="36"/>
      <c r="B140" s="187"/>
      <c r="C140" s="188" t="s">
        <v>165</v>
      </c>
      <c r="D140" s="188" t="s">
        <v>135</v>
      </c>
      <c r="E140" s="189" t="s">
        <v>166</v>
      </c>
      <c r="F140" s="190" t="s">
        <v>167</v>
      </c>
      <c r="G140" s="191" t="s">
        <v>148</v>
      </c>
      <c r="H140" s="192">
        <v>21.629999999999999</v>
      </c>
      <c r="I140" s="193"/>
      <c r="J140" s="194">
        <f>ROUND(I140*H140,2)</f>
        <v>0</v>
      </c>
      <c r="K140" s="195"/>
      <c r="L140" s="37"/>
      <c r="M140" s="196" t="s">
        <v>1</v>
      </c>
      <c r="N140" s="197" t="s">
        <v>44</v>
      </c>
      <c r="O140" s="75"/>
      <c r="P140" s="198">
        <f>O140*H140</f>
        <v>0</v>
      </c>
      <c r="Q140" s="198">
        <v>0</v>
      </c>
      <c r="R140" s="198">
        <f>Q140*H140</f>
        <v>0</v>
      </c>
      <c r="S140" s="198">
        <v>0</v>
      </c>
      <c r="T140" s="199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0" t="s">
        <v>139</v>
      </c>
      <c r="AT140" s="200" t="s">
        <v>135</v>
      </c>
      <c r="AU140" s="200" t="s">
        <v>89</v>
      </c>
      <c r="AY140" s="17" t="s">
        <v>133</v>
      </c>
      <c r="BE140" s="201">
        <f>IF(N140="základní",J140,0)</f>
        <v>0</v>
      </c>
      <c r="BF140" s="201">
        <f>IF(N140="snížená",J140,0)</f>
        <v>0</v>
      </c>
      <c r="BG140" s="201">
        <f>IF(N140="zákl. přenesená",J140,0)</f>
        <v>0</v>
      </c>
      <c r="BH140" s="201">
        <f>IF(N140="sníž. přenesená",J140,0)</f>
        <v>0</v>
      </c>
      <c r="BI140" s="201">
        <f>IF(N140="nulová",J140,0)</f>
        <v>0</v>
      </c>
      <c r="BJ140" s="17" t="s">
        <v>87</v>
      </c>
      <c r="BK140" s="201">
        <f>ROUND(I140*H140,2)</f>
        <v>0</v>
      </c>
      <c r="BL140" s="17" t="s">
        <v>139</v>
      </c>
      <c r="BM140" s="200" t="s">
        <v>168</v>
      </c>
    </row>
    <row r="141" s="13" customFormat="1">
      <c r="A141" s="13"/>
      <c r="B141" s="206"/>
      <c r="C141" s="13"/>
      <c r="D141" s="202" t="s">
        <v>143</v>
      </c>
      <c r="E141" s="207" t="s">
        <v>1</v>
      </c>
      <c r="F141" s="208" t="s">
        <v>169</v>
      </c>
      <c r="G141" s="13"/>
      <c r="H141" s="209">
        <v>21.629999999999999</v>
      </c>
      <c r="I141" s="210"/>
      <c r="J141" s="13"/>
      <c r="K141" s="13"/>
      <c r="L141" s="206"/>
      <c r="M141" s="211"/>
      <c r="N141" s="212"/>
      <c r="O141" s="212"/>
      <c r="P141" s="212"/>
      <c r="Q141" s="212"/>
      <c r="R141" s="212"/>
      <c r="S141" s="212"/>
      <c r="T141" s="2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07" t="s">
        <v>143</v>
      </c>
      <c r="AU141" s="207" t="s">
        <v>89</v>
      </c>
      <c r="AV141" s="13" t="s">
        <v>89</v>
      </c>
      <c r="AW141" s="13" t="s">
        <v>36</v>
      </c>
      <c r="AX141" s="13" t="s">
        <v>79</v>
      </c>
      <c r="AY141" s="207" t="s">
        <v>133</v>
      </c>
    </row>
    <row r="142" s="14" customFormat="1">
      <c r="A142" s="14"/>
      <c r="B142" s="214"/>
      <c r="C142" s="14"/>
      <c r="D142" s="202" t="s">
        <v>143</v>
      </c>
      <c r="E142" s="215" t="s">
        <v>1</v>
      </c>
      <c r="F142" s="216" t="s">
        <v>145</v>
      </c>
      <c r="G142" s="14"/>
      <c r="H142" s="217">
        <v>21.629999999999999</v>
      </c>
      <c r="I142" s="218"/>
      <c r="J142" s="14"/>
      <c r="K142" s="14"/>
      <c r="L142" s="214"/>
      <c r="M142" s="219"/>
      <c r="N142" s="220"/>
      <c r="O142" s="220"/>
      <c r="P142" s="220"/>
      <c r="Q142" s="220"/>
      <c r="R142" s="220"/>
      <c r="S142" s="220"/>
      <c r="T142" s="22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15" t="s">
        <v>143</v>
      </c>
      <c r="AU142" s="215" t="s">
        <v>89</v>
      </c>
      <c r="AV142" s="14" t="s">
        <v>139</v>
      </c>
      <c r="AW142" s="14" t="s">
        <v>36</v>
      </c>
      <c r="AX142" s="14" t="s">
        <v>87</v>
      </c>
      <c r="AY142" s="215" t="s">
        <v>133</v>
      </c>
    </row>
    <row r="143" s="2" customFormat="1" ht="36" customHeight="1">
      <c r="A143" s="36"/>
      <c r="B143" s="187"/>
      <c r="C143" s="188" t="s">
        <v>170</v>
      </c>
      <c r="D143" s="188" t="s">
        <v>135</v>
      </c>
      <c r="E143" s="189" t="s">
        <v>171</v>
      </c>
      <c r="F143" s="190" t="s">
        <v>172</v>
      </c>
      <c r="G143" s="191" t="s">
        <v>148</v>
      </c>
      <c r="H143" s="192">
        <v>628.92999999999995</v>
      </c>
      <c r="I143" s="193"/>
      <c r="J143" s="194">
        <f>ROUND(I143*H143,2)</f>
        <v>0</v>
      </c>
      <c r="K143" s="195"/>
      <c r="L143" s="37"/>
      <c r="M143" s="196" t="s">
        <v>1</v>
      </c>
      <c r="N143" s="197" t="s">
        <v>44</v>
      </c>
      <c r="O143" s="75"/>
      <c r="P143" s="198">
        <f>O143*H143</f>
        <v>0</v>
      </c>
      <c r="Q143" s="198">
        <v>0</v>
      </c>
      <c r="R143" s="198">
        <f>Q143*H143</f>
        <v>0</v>
      </c>
      <c r="S143" s="198">
        <v>0</v>
      </c>
      <c r="T143" s="199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0" t="s">
        <v>139</v>
      </c>
      <c r="AT143" s="200" t="s">
        <v>135</v>
      </c>
      <c r="AU143" s="200" t="s">
        <v>89</v>
      </c>
      <c r="AY143" s="17" t="s">
        <v>133</v>
      </c>
      <c r="BE143" s="201">
        <f>IF(N143="základní",J143,0)</f>
        <v>0</v>
      </c>
      <c r="BF143" s="201">
        <f>IF(N143="snížená",J143,0)</f>
        <v>0</v>
      </c>
      <c r="BG143" s="201">
        <f>IF(N143="zákl. přenesená",J143,0)</f>
        <v>0</v>
      </c>
      <c r="BH143" s="201">
        <f>IF(N143="sníž. přenesená",J143,0)</f>
        <v>0</v>
      </c>
      <c r="BI143" s="201">
        <f>IF(N143="nulová",J143,0)</f>
        <v>0</v>
      </c>
      <c r="BJ143" s="17" t="s">
        <v>87</v>
      </c>
      <c r="BK143" s="201">
        <f>ROUND(I143*H143,2)</f>
        <v>0</v>
      </c>
      <c r="BL143" s="17" t="s">
        <v>139</v>
      </c>
      <c r="BM143" s="200" t="s">
        <v>173</v>
      </c>
    </row>
    <row r="144" s="13" customFormat="1">
      <c r="A144" s="13"/>
      <c r="B144" s="206"/>
      <c r="C144" s="13"/>
      <c r="D144" s="202" t="s">
        <v>143</v>
      </c>
      <c r="E144" s="207" t="s">
        <v>1</v>
      </c>
      <c r="F144" s="208" t="s">
        <v>174</v>
      </c>
      <c r="G144" s="13"/>
      <c r="H144" s="209">
        <v>593.23000000000002</v>
      </c>
      <c r="I144" s="210"/>
      <c r="J144" s="13"/>
      <c r="K144" s="13"/>
      <c r="L144" s="206"/>
      <c r="M144" s="211"/>
      <c r="N144" s="212"/>
      <c r="O144" s="212"/>
      <c r="P144" s="212"/>
      <c r="Q144" s="212"/>
      <c r="R144" s="212"/>
      <c r="S144" s="212"/>
      <c r="T144" s="2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07" t="s">
        <v>143</v>
      </c>
      <c r="AU144" s="207" t="s">
        <v>89</v>
      </c>
      <c r="AV144" s="13" t="s">
        <v>89</v>
      </c>
      <c r="AW144" s="13" t="s">
        <v>36</v>
      </c>
      <c r="AX144" s="13" t="s">
        <v>79</v>
      </c>
      <c r="AY144" s="207" t="s">
        <v>133</v>
      </c>
    </row>
    <row r="145" s="13" customFormat="1">
      <c r="A145" s="13"/>
      <c r="B145" s="206"/>
      <c r="C145" s="13"/>
      <c r="D145" s="202" t="s">
        <v>143</v>
      </c>
      <c r="E145" s="207" t="s">
        <v>1</v>
      </c>
      <c r="F145" s="208" t="s">
        <v>159</v>
      </c>
      <c r="G145" s="13"/>
      <c r="H145" s="209">
        <v>35.700000000000003</v>
      </c>
      <c r="I145" s="210"/>
      <c r="J145" s="13"/>
      <c r="K145" s="13"/>
      <c r="L145" s="206"/>
      <c r="M145" s="211"/>
      <c r="N145" s="212"/>
      <c r="O145" s="212"/>
      <c r="P145" s="212"/>
      <c r="Q145" s="212"/>
      <c r="R145" s="212"/>
      <c r="S145" s="212"/>
      <c r="T145" s="2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07" t="s">
        <v>143</v>
      </c>
      <c r="AU145" s="207" t="s">
        <v>89</v>
      </c>
      <c r="AV145" s="13" t="s">
        <v>89</v>
      </c>
      <c r="AW145" s="13" t="s">
        <v>36</v>
      </c>
      <c r="AX145" s="13" t="s">
        <v>79</v>
      </c>
      <c r="AY145" s="207" t="s">
        <v>133</v>
      </c>
    </row>
    <row r="146" s="14" customFormat="1">
      <c r="A146" s="14"/>
      <c r="B146" s="214"/>
      <c r="C146" s="14"/>
      <c r="D146" s="202" t="s">
        <v>143</v>
      </c>
      <c r="E146" s="215" t="s">
        <v>1</v>
      </c>
      <c r="F146" s="216" t="s">
        <v>145</v>
      </c>
      <c r="G146" s="14"/>
      <c r="H146" s="217">
        <v>628.93000000000006</v>
      </c>
      <c r="I146" s="218"/>
      <c r="J146" s="14"/>
      <c r="K146" s="14"/>
      <c r="L146" s="214"/>
      <c r="M146" s="219"/>
      <c r="N146" s="220"/>
      <c r="O146" s="220"/>
      <c r="P146" s="220"/>
      <c r="Q146" s="220"/>
      <c r="R146" s="220"/>
      <c r="S146" s="220"/>
      <c r="T146" s="22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15" t="s">
        <v>143</v>
      </c>
      <c r="AU146" s="215" t="s">
        <v>89</v>
      </c>
      <c r="AV146" s="14" t="s">
        <v>139</v>
      </c>
      <c r="AW146" s="14" t="s">
        <v>36</v>
      </c>
      <c r="AX146" s="14" t="s">
        <v>87</v>
      </c>
      <c r="AY146" s="215" t="s">
        <v>133</v>
      </c>
    </row>
    <row r="147" s="2" customFormat="1" ht="24" customHeight="1">
      <c r="A147" s="36"/>
      <c r="B147" s="187"/>
      <c r="C147" s="188" t="s">
        <v>175</v>
      </c>
      <c r="D147" s="188" t="s">
        <v>135</v>
      </c>
      <c r="E147" s="189" t="s">
        <v>176</v>
      </c>
      <c r="F147" s="190" t="s">
        <v>177</v>
      </c>
      <c r="G147" s="191" t="s">
        <v>138</v>
      </c>
      <c r="H147" s="192">
        <v>3151.1599999999999</v>
      </c>
      <c r="I147" s="193"/>
      <c r="J147" s="194">
        <f>ROUND(I147*H147,2)</f>
        <v>0</v>
      </c>
      <c r="K147" s="195"/>
      <c r="L147" s="37"/>
      <c r="M147" s="196" t="s">
        <v>1</v>
      </c>
      <c r="N147" s="197" t="s">
        <v>44</v>
      </c>
      <c r="O147" s="75"/>
      <c r="P147" s="198">
        <f>O147*H147</f>
        <v>0</v>
      </c>
      <c r="Q147" s="198">
        <v>0</v>
      </c>
      <c r="R147" s="198">
        <f>Q147*H147</f>
        <v>0</v>
      </c>
      <c r="S147" s="198">
        <v>0</v>
      </c>
      <c r="T147" s="199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0" t="s">
        <v>139</v>
      </c>
      <c r="AT147" s="200" t="s">
        <v>135</v>
      </c>
      <c r="AU147" s="200" t="s">
        <v>89</v>
      </c>
      <c r="AY147" s="17" t="s">
        <v>133</v>
      </c>
      <c r="BE147" s="201">
        <f>IF(N147="základní",J147,0)</f>
        <v>0</v>
      </c>
      <c r="BF147" s="201">
        <f>IF(N147="snížená",J147,0)</f>
        <v>0</v>
      </c>
      <c r="BG147" s="201">
        <f>IF(N147="zákl. přenesená",J147,0)</f>
        <v>0</v>
      </c>
      <c r="BH147" s="201">
        <f>IF(N147="sníž. přenesená",J147,0)</f>
        <v>0</v>
      </c>
      <c r="BI147" s="201">
        <f>IF(N147="nulová",J147,0)</f>
        <v>0</v>
      </c>
      <c r="BJ147" s="17" t="s">
        <v>87</v>
      </c>
      <c r="BK147" s="201">
        <f>ROUND(I147*H147,2)</f>
        <v>0</v>
      </c>
      <c r="BL147" s="17" t="s">
        <v>139</v>
      </c>
      <c r="BM147" s="200" t="s">
        <v>178</v>
      </c>
    </row>
    <row r="148" s="13" customFormat="1">
      <c r="A148" s="13"/>
      <c r="B148" s="206"/>
      <c r="C148" s="13"/>
      <c r="D148" s="202" t="s">
        <v>143</v>
      </c>
      <c r="E148" s="207" t="s">
        <v>1</v>
      </c>
      <c r="F148" s="208" t="s">
        <v>179</v>
      </c>
      <c r="G148" s="13"/>
      <c r="H148" s="209">
        <v>3151.1599999999999</v>
      </c>
      <c r="I148" s="210"/>
      <c r="J148" s="13"/>
      <c r="K148" s="13"/>
      <c r="L148" s="206"/>
      <c r="M148" s="211"/>
      <c r="N148" s="212"/>
      <c r="O148" s="212"/>
      <c r="P148" s="212"/>
      <c r="Q148" s="212"/>
      <c r="R148" s="212"/>
      <c r="S148" s="212"/>
      <c r="T148" s="2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07" t="s">
        <v>143</v>
      </c>
      <c r="AU148" s="207" t="s">
        <v>89</v>
      </c>
      <c r="AV148" s="13" t="s">
        <v>89</v>
      </c>
      <c r="AW148" s="13" t="s">
        <v>36</v>
      </c>
      <c r="AX148" s="13" t="s">
        <v>79</v>
      </c>
      <c r="AY148" s="207" t="s">
        <v>133</v>
      </c>
    </row>
    <row r="149" s="14" customFormat="1">
      <c r="A149" s="14"/>
      <c r="B149" s="214"/>
      <c r="C149" s="14"/>
      <c r="D149" s="202" t="s">
        <v>143</v>
      </c>
      <c r="E149" s="215" t="s">
        <v>1</v>
      </c>
      <c r="F149" s="216" t="s">
        <v>145</v>
      </c>
      <c r="G149" s="14"/>
      <c r="H149" s="217">
        <v>3151.1599999999999</v>
      </c>
      <c r="I149" s="218"/>
      <c r="J149" s="14"/>
      <c r="K149" s="14"/>
      <c r="L149" s="214"/>
      <c r="M149" s="219"/>
      <c r="N149" s="220"/>
      <c r="O149" s="220"/>
      <c r="P149" s="220"/>
      <c r="Q149" s="220"/>
      <c r="R149" s="220"/>
      <c r="S149" s="220"/>
      <c r="T149" s="22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15" t="s">
        <v>143</v>
      </c>
      <c r="AU149" s="215" t="s">
        <v>89</v>
      </c>
      <c r="AV149" s="14" t="s">
        <v>139</v>
      </c>
      <c r="AW149" s="14" t="s">
        <v>36</v>
      </c>
      <c r="AX149" s="14" t="s">
        <v>87</v>
      </c>
      <c r="AY149" s="215" t="s">
        <v>133</v>
      </c>
    </row>
    <row r="150" s="2" customFormat="1" ht="24" customHeight="1">
      <c r="A150" s="36"/>
      <c r="B150" s="187"/>
      <c r="C150" s="188" t="s">
        <v>180</v>
      </c>
      <c r="D150" s="188" t="s">
        <v>135</v>
      </c>
      <c r="E150" s="189" t="s">
        <v>181</v>
      </c>
      <c r="F150" s="190" t="s">
        <v>182</v>
      </c>
      <c r="G150" s="191" t="s">
        <v>138</v>
      </c>
      <c r="H150" s="192">
        <v>580.23000000000002</v>
      </c>
      <c r="I150" s="193"/>
      <c r="J150" s="194">
        <f>ROUND(I150*H150,2)</f>
        <v>0</v>
      </c>
      <c r="K150" s="195"/>
      <c r="L150" s="37"/>
      <c r="M150" s="196" t="s">
        <v>1</v>
      </c>
      <c r="N150" s="197" t="s">
        <v>44</v>
      </c>
      <c r="O150" s="75"/>
      <c r="P150" s="198">
        <f>O150*H150</f>
        <v>0</v>
      </c>
      <c r="Q150" s="198">
        <v>0</v>
      </c>
      <c r="R150" s="198">
        <f>Q150*H150</f>
        <v>0</v>
      </c>
      <c r="S150" s="198">
        <v>0</v>
      </c>
      <c r="T150" s="199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0" t="s">
        <v>139</v>
      </c>
      <c r="AT150" s="200" t="s">
        <v>135</v>
      </c>
      <c r="AU150" s="200" t="s">
        <v>89</v>
      </c>
      <c r="AY150" s="17" t="s">
        <v>133</v>
      </c>
      <c r="BE150" s="201">
        <f>IF(N150="základní",J150,0)</f>
        <v>0</v>
      </c>
      <c r="BF150" s="201">
        <f>IF(N150="snížená",J150,0)</f>
        <v>0</v>
      </c>
      <c r="BG150" s="201">
        <f>IF(N150="zákl. přenesená",J150,0)</f>
        <v>0</v>
      </c>
      <c r="BH150" s="201">
        <f>IF(N150="sníž. přenesená",J150,0)</f>
        <v>0</v>
      </c>
      <c r="BI150" s="201">
        <f>IF(N150="nulová",J150,0)</f>
        <v>0</v>
      </c>
      <c r="BJ150" s="17" t="s">
        <v>87</v>
      </c>
      <c r="BK150" s="201">
        <f>ROUND(I150*H150,2)</f>
        <v>0</v>
      </c>
      <c r="BL150" s="17" t="s">
        <v>139</v>
      </c>
      <c r="BM150" s="200" t="s">
        <v>183</v>
      </c>
    </row>
    <row r="151" s="13" customFormat="1">
      <c r="A151" s="13"/>
      <c r="B151" s="206"/>
      <c r="C151" s="13"/>
      <c r="D151" s="202" t="s">
        <v>143</v>
      </c>
      <c r="E151" s="207" t="s">
        <v>1</v>
      </c>
      <c r="F151" s="208" t="s">
        <v>184</v>
      </c>
      <c r="G151" s="13"/>
      <c r="H151" s="209">
        <v>580.23000000000002</v>
      </c>
      <c r="I151" s="210"/>
      <c r="J151" s="13"/>
      <c r="K151" s="13"/>
      <c r="L151" s="206"/>
      <c r="M151" s="211"/>
      <c r="N151" s="212"/>
      <c r="O151" s="212"/>
      <c r="P151" s="212"/>
      <c r="Q151" s="212"/>
      <c r="R151" s="212"/>
      <c r="S151" s="212"/>
      <c r="T151" s="2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07" t="s">
        <v>143</v>
      </c>
      <c r="AU151" s="207" t="s">
        <v>89</v>
      </c>
      <c r="AV151" s="13" t="s">
        <v>89</v>
      </c>
      <c r="AW151" s="13" t="s">
        <v>36</v>
      </c>
      <c r="AX151" s="13" t="s">
        <v>79</v>
      </c>
      <c r="AY151" s="207" t="s">
        <v>133</v>
      </c>
    </row>
    <row r="152" s="14" customFormat="1">
      <c r="A152" s="14"/>
      <c r="B152" s="214"/>
      <c r="C152" s="14"/>
      <c r="D152" s="202" t="s">
        <v>143</v>
      </c>
      <c r="E152" s="215" t="s">
        <v>1</v>
      </c>
      <c r="F152" s="216" t="s">
        <v>145</v>
      </c>
      <c r="G152" s="14"/>
      <c r="H152" s="217">
        <v>580.23000000000002</v>
      </c>
      <c r="I152" s="218"/>
      <c r="J152" s="14"/>
      <c r="K152" s="14"/>
      <c r="L152" s="214"/>
      <c r="M152" s="219"/>
      <c r="N152" s="220"/>
      <c r="O152" s="220"/>
      <c r="P152" s="220"/>
      <c r="Q152" s="220"/>
      <c r="R152" s="220"/>
      <c r="S152" s="220"/>
      <c r="T152" s="22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15" t="s">
        <v>143</v>
      </c>
      <c r="AU152" s="215" t="s">
        <v>89</v>
      </c>
      <c r="AV152" s="14" t="s">
        <v>139</v>
      </c>
      <c r="AW152" s="14" t="s">
        <v>36</v>
      </c>
      <c r="AX152" s="14" t="s">
        <v>87</v>
      </c>
      <c r="AY152" s="215" t="s">
        <v>133</v>
      </c>
    </row>
    <row r="153" s="2" customFormat="1" ht="36" customHeight="1">
      <c r="A153" s="36"/>
      <c r="B153" s="187"/>
      <c r="C153" s="188" t="s">
        <v>185</v>
      </c>
      <c r="D153" s="188" t="s">
        <v>135</v>
      </c>
      <c r="E153" s="189" t="s">
        <v>186</v>
      </c>
      <c r="F153" s="190" t="s">
        <v>187</v>
      </c>
      <c r="G153" s="191" t="s">
        <v>138</v>
      </c>
      <c r="H153" s="192">
        <v>506.38</v>
      </c>
      <c r="I153" s="193"/>
      <c r="J153" s="194">
        <f>ROUND(I153*H153,2)</f>
        <v>0</v>
      </c>
      <c r="K153" s="195"/>
      <c r="L153" s="37"/>
      <c r="M153" s="196" t="s">
        <v>1</v>
      </c>
      <c r="N153" s="197" t="s">
        <v>44</v>
      </c>
      <c r="O153" s="75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0" t="s">
        <v>139</v>
      </c>
      <c r="AT153" s="200" t="s">
        <v>135</v>
      </c>
      <c r="AU153" s="200" t="s">
        <v>89</v>
      </c>
      <c r="AY153" s="17" t="s">
        <v>133</v>
      </c>
      <c r="BE153" s="201">
        <f>IF(N153="základní",J153,0)</f>
        <v>0</v>
      </c>
      <c r="BF153" s="201">
        <f>IF(N153="snížená",J153,0)</f>
        <v>0</v>
      </c>
      <c r="BG153" s="201">
        <f>IF(N153="zákl. přenesená",J153,0)</f>
        <v>0</v>
      </c>
      <c r="BH153" s="201">
        <f>IF(N153="sníž. přenesená",J153,0)</f>
        <v>0</v>
      </c>
      <c r="BI153" s="201">
        <f>IF(N153="nulová",J153,0)</f>
        <v>0</v>
      </c>
      <c r="BJ153" s="17" t="s">
        <v>87</v>
      </c>
      <c r="BK153" s="201">
        <f>ROUND(I153*H153,2)</f>
        <v>0</v>
      </c>
      <c r="BL153" s="17" t="s">
        <v>139</v>
      </c>
      <c r="BM153" s="200" t="s">
        <v>188</v>
      </c>
    </row>
    <row r="154" s="13" customFormat="1">
      <c r="A154" s="13"/>
      <c r="B154" s="206"/>
      <c r="C154" s="13"/>
      <c r="D154" s="202" t="s">
        <v>143</v>
      </c>
      <c r="E154" s="207" t="s">
        <v>1</v>
      </c>
      <c r="F154" s="208" t="s">
        <v>189</v>
      </c>
      <c r="G154" s="13"/>
      <c r="H154" s="209">
        <v>140</v>
      </c>
      <c r="I154" s="210"/>
      <c r="J154" s="13"/>
      <c r="K154" s="13"/>
      <c r="L154" s="206"/>
      <c r="M154" s="211"/>
      <c r="N154" s="212"/>
      <c r="O154" s="212"/>
      <c r="P154" s="212"/>
      <c r="Q154" s="212"/>
      <c r="R154" s="212"/>
      <c r="S154" s="212"/>
      <c r="T154" s="2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07" t="s">
        <v>143</v>
      </c>
      <c r="AU154" s="207" t="s">
        <v>89</v>
      </c>
      <c r="AV154" s="13" t="s">
        <v>89</v>
      </c>
      <c r="AW154" s="13" t="s">
        <v>36</v>
      </c>
      <c r="AX154" s="13" t="s">
        <v>79</v>
      </c>
      <c r="AY154" s="207" t="s">
        <v>133</v>
      </c>
    </row>
    <row r="155" s="13" customFormat="1">
      <c r="A155" s="13"/>
      <c r="B155" s="206"/>
      <c r="C155" s="13"/>
      <c r="D155" s="202" t="s">
        <v>143</v>
      </c>
      <c r="E155" s="207" t="s">
        <v>1</v>
      </c>
      <c r="F155" s="208" t="s">
        <v>190</v>
      </c>
      <c r="G155" s="13"/>
      <c r="H155" s="209">
        <v>366.38</v>
      </c>
      <c r="I155" s="210"/>
      <c r="J155" s="13"/>
      <c r="K155" s="13"/>
      <c r="L155" s="206"/>
      <c r="M155" s="211"/>
      <c r="N155" s="212"/>
      <c r="O155" s="212"/>
      <c r="P155" s="212"/>
      <c r="Q155" s="212"/>
      <c r="R155" s="212"/>
      <c r="S155" s="212"/>
      <c r="T155" s="2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07" t="s">
        <v>143</v>
      </c>
      <c r="AU155" s="207" t="s">
        <v>89</v>
      </c>
      <c r="AV155" s="13" t="s">
        <v>89</v>
      </c>
      <c r="AW155" s="13" t="s">
        <v>36</v>
      </c>
      <c r="AX155" s="13" t="s">
        <v>79</v>
      </c>
      <c r="AY155" s="207" t="s">
        <v>133</v>
      </c>
    </row>
    <row r="156" s="14" customFormat="1">
      <c r="A156" s="14"/>
      <c r="B156" s="214"/>
      <c r="C156" s="14"/>
      <c r="D156" s="202" t="s">
        <v>143</v>
      </c>
      <c r="E156" s="215" t="s">
        <v>1</v>
      </c>
      <c r="F156" s="216" t="s">
        <v>145</v>
      </c>
      <c r="G156" s="14"/>
      <c r="H156" s="217">
        <v>506.38</v>
      </c>
      <c r="I156" s="218"/>
      <c r="J156" s="14"/>
      <c r="K156" s="14"/>
      <c r="L156" s="214"/>
      <c r="M156" s="219"/>
      <c r="N156" s="220"/>
      <c r="O156" s="220"/>
      <c r="P156" s="220"/>
      <c r="Q156" s="220"/>
      <c r="R156" s="220"/>
      <c r="S156" s="220"/>
      <c r="T156" s="22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15" t="s">
        <v>143</v>
      </c>
      <c r="AU156" s="215" t="s">
        <v>89</v>
      </c>
      <c r="AV156" s="14" t="s">
        <v>139</v>
      </c>
      <c r="AW156" s="14" t="s">
        <v>36</v>
      </c>
      <c r="AX156" s="14" t="s">
        <v>87</v>
      </c>
      <c r="AY156" s="215" t="s">
        <v>133</v>
      </c>
    </row>
    <row r="157" s="12" customFormat="1" ht="22.8" customHeight="1">
      <c r="A157" s="12"/>
      <c r="B157" s="174"/>
      <c r="C157" s="12"/>
      <c r="D157" s="175" t="s">
        <v>78</v>
      </c>
      <c r="E157" s="185" t="s">
        <v>89</v>
      </c>
      <c r="F157" s="185" t="s">
        <v>191</v>
      </c>
      <c r="G157" s="12"/>
      <c r="H157" s="12"/>
      <c r="I157" s="177"/>
      <c r="J157" s="186">
        <f>BK157</f>
        <v>0</v>
      </c>
      <c r="K157" s="12"/>
      <c r="L157" s="174"/>
      <c r="M157" s="179"/>
      <c r="N157" s="180"/>
      <c r="O157" s="180"/>
      <c r="P157" s="181">
        <f>SUM(P158:P162)</f>
        <v>0</v>
      </c>
      <c r="Q157" s="180"/>
      <c r="R157" s="181">
        <f>SUM(R158:R162)</f>
        <v>1.8906960000000002</v>
      </c>
      <c r="S157" s="180"/>
      <c r="T157" s="182">
        <f>SUM(T158:T162)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75" t="s">
        <v>87</v>
      </c>
      <c r="AT157" s="183" t="s">
        <v>78</v>
      </c>
      <c r="AU157" s="183" t="s">
        <v>87</v>
      </c>
      <c r="AY157" s="175" t="s">
        <v>133</v>
      </c>
      <c r="BK157" s="184">
        <f>SUM(BK158:BK162)</f>
        <v>0</v>
      </c>
    </row>
    <row r="158" s="2" customFormat="1" ht="36" customHeight="1">
      <c r="A158" s="36"/>
      <c r="B158" s="187"/>
      <c r="C158" s="188" t="s">
        <v>192</v>
      </c>
      <c r="D158" s="188" t="s">
        <v>135</v>
      </c>
      <c r="E158" s="189" t="s">
        <v>193</v>
      </c>
      <c r="F158" s="190" t="s">
        <v>194</v>
      </c>
      <c r="G158" s="191" t="s">
        <v>138</v>
      </c>
      <c r="H158" s="192">
        <v>3151.1599999999999</v>
      </c>
      <c r="I158" s="193"/>
      <c r="J158" s="194">
        <f>ROUND(I158*H158,2)</f>
        <v>0</v>
      </c>
      <c r="K158" s="195"/>
      <c r="L158" s="37"/>
      <c r="M158" s="196" t="s">
        <v>1</v>
      </c>
      <c r="N158" s="197" t="s">
        <v>44</v>
      </c>
      <c r="O158" s="75"/>
      <c r="P158" s="198">
        <f>O158*H158</f>
        <v>0</v>
      </c>
      <c r="Q158" s="198">
        <v>0.00013999999999999999</v>
      </c>
      <c r="R158" s="198">
        <f>Q158*H158</f>
        <v>0.44116239999999995</v>
      </c>
      <c r="S158" s="198">
        <v>0</v>
      </c>
      <c r="T158" s="199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0" t="s">
        <v>139</v>
      </c>
      <c r="AT158" s="200" t="s">
        <v>135</v>
      </c>
      <c r="AU158" s="200" t="s">
        <v>89</v>
      </c>
      <c r="AY158" s="17" t="s">
        <v>133</v>
      </c>
      <c r="BE158" s="201">
        <f>IF(N158="základní",J158,0)</f>
        <v>0</v>
      </c>
      <c r="BF158" s="201">
        <f>IF(N158="snížená",J158,0)</f>
        <v>0</v>
      </c>
      <c r="BG158" s="201">
        <f>IF(N158="zákl. přenesená",J158,0)</f>
        <v>0</v>
      </c>
      <c r="BH158" s="201">
        <f>IF(N158="sníž. přenesená",J158,0)</f>
        <v>0</v>
      </c>
      <c r="BI158" s="201">
        <f>IF(N158="nulová",J158,0)</f>
        <v>0</v>
      </c>
      <c r="BJ158" s="17" t="s">
        <v>87</v>
      </c>
      <c r="BK158" s="201">
        <f>ROUND(I158*H158,2)</f>
        <v>0</v>
      </c>
      <c r="BL158" s="17" t="s">
        <v>139</v>
      </c>
      <c r="BM158" s="200" t="s">
        <v>195</v>
      </c>
    </row>
    <row r="159" s="13" customFormat="1">
      <c r="A159" s="13"/>
      <c r="B159" s="206"/>
      <c r="C159" s="13"/>
      <c r="D159" s="202" t="s">
        <v>143</v>
      </c>
      <c r="E159" s="207" t="s">
        <v>1</v>
      </c>
      <c r="F159" s="208" t="s">
        <v>196</v>
      </c>
      <c r="G159" s="13"/>
      <c r="H159" s="209">
        <v>3151.1599999999999</v>
      </c>
      <c r="I159" s="210"/>
      <c r="J159" s="13"/>
      <c r="K159" s="13"/>
      <c r="L159" s="206"/>
      <c r="M159" s="211"/>
      <c r="N159" s="212"/>
      <c r="O159" s="212"/>
      <c r="P159" s="212"/>
      <c r="Q159" s="212"/>
      <c r="R159" s="212"/>
      <c r="S159" s="212"/>
      <c r="T159" s="2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07" t="s">
        <v>143</v>
      </c>
      <c r="AU159" s="207" t="s">
        <v>89</v>
      </c>
      <c r="AV159" s="13" t="s">
        <v>89</v>
      </c>
      <c r="AW159" s="13" t="s">
        <v>36</v>
      </c>
      <c r="AX159" s="13" t="s">
        <v>79</v>
      </c>
      <c r="AY159" s="207" t="s">
        <v>133</v>
      </c>
    </row>
    <row r="160" s="14" customFormat="1">
      <c r="A160" s="14"/>
      <c r="B160" s="214"/>
      <c r="C160" s="14"/>
      <c r="D160" s="202" t="s">
        <v>143</v>
      </c>
      <c r="E160" s="215" t="s">
        <v>1</v>
      </c>
      <c r="F160" s="216" t="s">
        <v>145</v>
      </c>
      <c r="G160" s="14"/>
      <c r="H160" s="217">
        <v>3151.1599999999999</v>
      </c>
      <c r="I160" s="218"/>
      <c r="J160" s="14"/>
      <c r="K160" s="14"/>
      <c r="L160" s="214"/>
      <c r="M160" s="219"/>
      <c r="N160" s="220"/>
      <c r="O160" s="220"/>
      <c r="P160" s="220"/>
      <c r="Q160" s="220"/>
      <c r="R160" s="220"/>
      <c r="S160" s="220"/>
      <c r="T160" s="22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15" t="s">
        <v>143</v>
      </c>
      <c r="AU160" s="215" t="s">
        <v>89</v>
      </c>
      <c r="AV160" s="14" t="s">
        <v>139</v>
      </c>
      <c r="AW160" s="14" t="s">
        <v>36</v>
      </c>
      <c r="AX160" s="14" t="s">
        <v>87</v>
      </c>
      <c r="AY160" s="215" t="s">
        <v>133</v>
      </c>
    </row>
    <row r="161" s="2" customFormat="1" ht="24" customHeight="1">
      <c r="A161" s="36"/>
      <c r="B161" s="187"/>
      <c r="C161" s="222" t="s">
        <v>197</v>
      </c>
      <c r="D161" s="222" t="s">
        <v>198</v>
      </c>
      <c r="E161" s="223" t="s">
        <v>199</v>
      </c>
      <c r="F161" s="224" t="s">
        <v>200</v>
      </c>
      <c r="G161" s="225" t="s">
        <v>138</v>
      </c>
      <c r="H161" s="226">
        <v>3623.8339999999998</v>
      </c>
      <c r="I161" s="227"/>
      <c r="J161" s="228">
        <f>ROUND(I161*H161,2)</f>
        <v>0</v>
      </c>
      <c r="K161" s="229"/>
      <c r="L161" s="230"/>
      <c r="M161" s="231" t="s">
        <v>1</v>
      </c>
      <c r="N161" s="232" t="s">
        <v>44</v>
      </c>
      <c r="O161" s="75"/>
      <c r="P161" s="198">
        <f>O161*H161</f>
        <v>0</v>
      </c>
      <c r="Q161" s="198">
        <v>0.00040000000000000002</v>
      </c>
      <c r="R161" s="198">
        <f>Q161*H161</f>
        <v>1.4495336000000001</v>
      </c>
      <c r="S161" s="198">
        <v>0</v>
      </c>
      <c r="T161" s="199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0" t="s">
        <v>175</v>
      </c>
      <c r="AT161" s="200" t="s">
        <v>198</v>
      </c>
      <c r="AU161" s="200" t="s">
        <v>89</v>
      </c>
      <c r="AY161" s="17" t="s">
        <v>133</v>
      </c>
      <c r="BE161" s="201">
        <f>IF(N161="základní",J161,0)</f>
        <v>0</v>
      </c>
      <c r="BF161" s="201">
        <f>IF(N161="snížená",J161,0)</f>
        <v>0</v>
      </c>
      <c r="BG161" s="201">
        <f>IF(N161="zákl. přenesená",J161,0)</f>
        <v>0</v>
      </c>
      <c r="BH161" s="201">
        <f>IF(N161="sníž. přenesená",J161,0)</f>
        <v>0</v>
      </c>
      <c r="BI161" s="201">
        <f>IF(N161="nulová",J161,0)</f>
        <v>0</v>
      </c>
      <c r="BJ161" s="17" t="s">
        <v>87</v>
      </c>
      <c r="BK161" s="201">
        <f>ROUND(I161*H161,2)</f>
        <v>0</v>
      </c>
      <c r="BL161" s="17" t="s">
        <v>139</v>
      </c>
      <c r="BM161" s="200" t="s">
        <v>201</v>
      </c>
    </row>
    <row r="162" s="13" customFormat="1">
      <c r="A162" s="13"/>
      <c r="B162" s="206"/>
      <c r="C162" s="13"/>
      <c r="D162" s="202" t="s">
        <v>143</v>
      </c>
      <c r="E162" s="13"/>
      <c r="F162" s="208" t="s">
        <v>202</v>
      </c>
      <c r="G162" s="13"/>
      <c r="H162" s="209">
        <v>3623.8339999999998</v>
      </c>
      <c r="I162" s="210"/>
      <c r="J162" s="13"/>
      <c r="K162" s="13"/>
      <c r="L162" s="206"/>
      <c r="M162" s="211"/>
      <c r="N162" s="212"/>
      <c r="O162" s="212"/>
      <c r="P162" s="212"/>
      <c r="Q162" s="212"/>
      <c r="R162" s="212"/>
      <c r="S162" s="212"/>
      <c r="T162" s="2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07" t="s">
        <v>143</v>
      </c>
      <c r="AU162" s="207" t="s">
        <v>89</v>
      </c>
      <c r="AV162" s="13" t="s">
        <v>89</v>
      </c>
      <c r="AW162" s="13" t="s">
        <v>3</v>
      </c>
      <c r="AX162" s="13" t="s">
        <v>87</v>
      </c>
      <c r="AY162" s="207" t="s">
        <v>133</v>
      </c>
    </row>
    <row r="163" s="12" customFormat="1" ht="22.8" customHeight="1">
      <c r="A163" s="12"/>
      <c r="B163" s="174"/>
      <c r="C163" s="12"/>
      <c r="D163" s="175" t="s">
        <v>78</v>
      </c>
      <c r="E163" s="185" t="s">
        <v>160</v>
      </c>
      <c r="F163" s="185" t="s">
        <v>203</v>
      </c>
      <c r="G163" s="12"/>
      <c r="H163" s="12"/>
      <c r="I163" s="177"/>
      <c r="J163" s="186">
        <f>BK163</f>
        <v>0</v>
      </c>
      <c r="K163" s="12"/>
      <c r="L163" s="174"/>
      <c r="M163" s="179"/>
      <c r="N163" s="180"/>
      <c r="O163" s="180"/>
      <c r="P163" s="181">
        <f>SUM(P164:P169)</f>
        <v>0</v>
      </c>
      <c r="Q163" s="180"/>
      <c r="R163" s="181">
        <f>SUM(R164:R169)</f>
        <v>2438.9438212</v>
      </c>
      <c r="S163" s="180"/>
      <c r="T163" s="182">
        <f>SUM(T164:T169)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75" t="s">
        <v>87</v>
      </c>
      <c r="AT163" s="183" t="s">
        <v>78</v>
      </c>
      <c r="AU163" s="183" t="s">
        <v>87</v>
      </c>
      <c r="AY163" s="175" t="s">
        <v>133</v>
      </c>
      <c r="BK163" s="184">
        <f>SUM(BK164:BK169)</f>
        <v>0</v>
      </c>
    </row>
    <row r="164" s="2" customFormat="1" ht="24" customHeight="1">
      <c r="A164" s="36"/>
      <c r="B164" s="187"/>
      <c r="C164" s="188" t="s">
        <v>204</v>
      </c>
      <c r="D164" s="188" t="s">
        <v>135</v>
      </c>
      <c r="E164" s="189" t="s">
        <v>205</v>
      </c>
      <c r="F164" s="190" t="s">
        <v>206</v>
      </c>
      <c r="G164" s="191" t="s">
        <v>138</v>
      </c>
      <c r="H164" s="192">
        <v>3111.3699999999999</v>
      </c>
      <c r="I164" s="193"/>
      <c r="J164" s="194">
        <f>ROUND(I164*H164,2)</f>
        <v>0</v>
      </c>
      <c r="K164" s="195"/>
      <c r="L164" s="37"/>
      <c r="M164" s="196" t="s">
        <v>1</v>
      </c>
      <c r="N164" s="197" t="s">
        <v>44</v>
      </c>
      <c r="O164" s="75"/>
      <c r="P164" s="198">
        <f>O164*H164</f>
        <v>0</v>
      </c>
      <c r="Q164" s="198">
        <v>0.47260000000000002</v>
      </c>
      <c r="R164" s="198">
        <f>Q164*H164</f>
        <v>1470.433462</v>
      </c>
      <c r="S164" s="198">
        <v>0</v>
      </c>
      <c r="T164" s="199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00" t="s">
        <v>139</v>
      </c>
      <c r="AT164" s="200" t="s">
        <v>135</v>
      </c>
      <c r="AU164" s="200" t="s">
        <v>89</v>
      </c>
      <c r="AY164" s="17" t="s">
        <v>133</v>
      </c>
      <c r="BE164" s="201">
        <f>IF(N164="základní",J164,0)</f>
        <v>0</v>
      </c>
      <c r="BF164" s="201">
        <f>IF(N164="snížená",J164,0)</f>
        <v>0</v>
      </c>
      <c r="BG164" s="201">
        <f>IF(N164="zákl. přenesená",J164,0)</f>
        <v>0</v>
      </c>
      <c r="BH164" s="201">
        <f>IF(N164="sníž. přenesená",J164,0)</f>
        <v>0</v>
      </c>
      <c r="BI164" s="201">
        <f>IF(N164="nulová",J164,0)</f>
        <v>0</v>
      </c>
      <c r="BJ164" s="17" t="s">
        <v>87</v>
      </c>
      <c r="BK164" s="201">
        <f>ROUND(I164*H164,2)</f>
        <v>0</v>
      </c>
      <c r="BL164" s="17" t="s">
        <v>139</v>
      </c>
      <c r="BM164" s="200" t="s">
        <v>207</v>
      </c>
    </row>
    <row r="165" s="13" customFormat="1">
      <c r="A165" s="13"/>
      <c r="B165" s="206"/>
      <c r="C165" s="13"/>
      <c r="D165" s="202" t="s">
        <v>143</v>
      </c>
      <c r="E165" s="207" t="s">
        <v>1</v>
      </c>
      <c r="F165" s="208" t="s">
        <v>208</v>
      </c>
      <c r="G165" s="13"/>
      <c r="H165" s="209">
        <v>3111.3699999999999</v>
      </c>
      <c r="I165" s="210"/>
      <c r="J165" s="13"/>
      <c r="K165" s="13"/>
      <c r="L165" s="206"/>
      <c r="M165" s="211"/>
      <c r="N165" s="212"/>
      <c r="O165" s="212"/>
      <c r="P165" s="212"/>
      <c r="Q165" s="212"/>
      <c r="R165" s="212"/>
      <c r="S165" s="212"/>
      <c r="T165" s="2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07" t="s">
        <v>143</v>
      </c>
      <c r="AU165" s="207" t="s">
        <v>89</v>
      </c>
      <c r="AV165" s="13" t="s">
        <v>89</v>
      </c>
      <c r="AW165" s="13" t="s">
        <v>36</v>
      </c>
      <c r="AX165" s="13" t="s">
        <v>79</v>
      </c>
      <c r="AY165" s="207" t="s">
        <v>133</v>
      </c>
    </row>
    <row r="166" s="14" customFormat="1">
      <c r="A166" s="14"/>
      <c r="B166" s="214"/>
      <c r="C166" s="14"/>
      <c r="D166" s="202" t="s">
        <v>143</v>
      </c>
      <c r="E166" s="215" t="s">
        <v>1</v>
      </c>
      <c r="F166" s="216" t="s">
        <v>145</v>
      </c>
      <c r="G166" s="14"/>
      <c r="H166" s="217">
        <v>3111.3699999999999</v>
      </c>
      <c r="I166" s="218"/>
      <c r="J166" s="14"/>
      <c r="K166" s="14"/>
      <c r="L166" s="214"/>
      <c r="M166" s="219"/>
      <c r="N166" s="220"/>
      <c r="O166" s="220"/>
      <c r="P166" s="220"/>
      <c r="Q166" s="220"/>
      <c r="R166" s="220"/>
      <c r="S166" s="220"/>
      <c r="T166" s="22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15" t="s">
        <v>143</v>
      </c>
      <c r="AU166" s="215" t="s">
        <v>89</v>
      </c>
      <c r="AV166" s="14" t="s">
        <v>139</v>
      </c>
      <c r="AW166" s="14" t="s">
        <v>36</v>
      </c>
      <c r="AX166" s="14" t="s">
        <v>87</v>
      </c>
      <c r="AY166" s="215" t="s">
        <v>133</v>
      </c>
    </row>
    <row r="167" s="2" customFormat="1" ht="36" customHeight="1">
      <c r="A167" s="36"/>
      <c r="B167" s="187"/>
      <c r="C167" s="188" t="s">
        <v>209</v>
      </c>
      <c r="D167" s="188" t="s">
        <v>135</v>
      </c>
      <c r="E167" s="189" t="s">
        <v>210</v>
      </c>
      <c r="F167" s="190" t="s">
        <v>211</v>
      </c>
      <c r="G167" s="191" t="s">
        <v>138</v>
      </c>
      <c r="H167" s="192">
        <v>3004.8099999999999</v>
      </c>
      <c r="I167" s="193"/>
      <c r="J167" s="194">
        <f>ROUND(I167*H167,2)</f>
        <v>0</v>
      </c>
      <c r="K167" s="195"/>
      <c r="L167" s="37"/>
      <c r="M167" s="196" t="s">
        <v>1</v>
      </c>
      <c r="N167" s="197" t="s">
        <v>44</v>
      </c>
      <c r="O167" s="75"/>
      <c r="P167" s="198">
        <f>O167*H167</f>
        <v>0</v>
      </c>
      <c r="Q167" s="198">
        <v>0.32232</v>
      </c>
      <c r="R167" s="198">
        <f>Q167*H167</f>
        <v>968.51035919999993</v>
      </c>
      <c r="S167" s="198">
        <v>0</v>
      </c>
      <c r="T167" s="199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0" t="s">
        <v>139</v>
      </c>
      <c r="AT167" s="200" t="s">
        <v>135</v>
      </c>
      <c r="AU167" s="200" t="s">
        <v>89</v>
      </c>
      <c r="AY167" s="17" t="s">
        <v>133</v>
      </c>
      <c r="BE167" s="201">
        <f>IF(N167="základní",J167,0)</f>
        <v>0</v>
      </c>
      <c r="BF167" s="201">
        <f>IF(N167="snížená",J167,0)</f>
        <v>0</v>
      </c>
      <c r="BG167" s="201">
        <f>IF(N167="zákl. přenesená",J167,0)</f>
        <v>0</v>
      </c>
      <c r="BH167" s="201">
        <f>IF(N167="sníž. přenesená",J167,0)</f>
        <v>0</v>
      </c>
      <c r="BI167" s="201">
        <f>IF(N167="nulová",J167,0)</f>
        <v>0</v>
      </c>
      <c r="BJ167" s="17" t="s">
        <v>87</v>
      </c>
      <c r="BK167" s="201">
        <f>ROUND(I167*H167,2)</f>
        <v>0</v>
      </c>
      <c r="BL167" s="17" t="s">
        <v>139</v>
      </c>
      <c r="BM167" s="200" t="s">
        <v>212</v>
      </c>
    </row>
    <row r="168" s="13" customFormat="1">
      <c r="A168" s="13"/>
      <c r="B168" s="206"/>
      <c r="C168" s="13"/>
      <c r="D168" s="202" t="s">
        <v>143</v>
      </c>
      <c r="E168" s="207" t="s">
        <v>1</v>
      </c>
      <c r="F168" s="208" t="s">
        <v>213</v>
      </c>
      <c r="G168" s="13"/>
      <c r="H168" s="209">
        <v>3004.8099999999999</v>
      </c>
      <c r="I168" s="210"/>
      <c r="J168" s="13"/>
      <c r="K168" s="13"/>
      <c r="L168" s="206"/>
      <c r="M168" s="211"/>
      <c r="N168" s="212"/>
      <c r="O168" s="212"/>
      <c r="P168" s="212"/>
      <c r="Q168" s="212"/>
      <c r="R168" s="212"/>
      <c r="S168" s="212"/>
      <c r="T168" s="2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07" t="s">
        <v>143</v>
      </c>
      <c r="AU168" s="207" t="s">
        <v>89</v>
      </c>
      <c r="AV168" s="13" t="s">
        <v>89</v>
      </c>
      <c r="AW168" s="13" t="s">
        <v>36</v>
      </c>
      <c r="AX168" s="13" t="s">
        <v>79</v>
      </c>
      <c r="AY168" s="207" t="s">
        <v>133</v>
      </c>
    </row>
    <row r="169" s="14" customFormat="1">
      <c r="A169" s="14"/>
      <c r="B169" s="214"/>
      <c r="C169" s="14"/>
      <c r="D169" s="202" t="s">
        <v>143</v>
      </c>
      <c r="E169" s="215" t="s">
        <v>1</v>
      </c>
      <c r="F169" s="216" t="s">
        <v>145</v>
      </c>
      <c r="G169" s="14"/>
      <c r="H169" s="217">
        <v>3004.8099999999999</v>
      </c>
      <c r="I169" s="218"/>
      <c r="J169" s="14"/>
      <c r="K169" s="14"/>
      <c r="L169" s="214"/>
      <c r="M169" s="219"/>
      <c r="N169" s="220"/>
      <c r="O169" s="220"/>
      <c r="P169" s="220"/>
      <c r="Q169" s="220"/>
      <c r="R169" s="220"/>
      <c r="S169" s="220"/>
      <c r="T169" s="221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15" t="s">
        <v>143</v>
      </c>
      <c r="AU169" s="215" t="s">
        <v>89</v>
      </c>
      <c r="AV169" s="14" t="s">
        <v>139</v>
      </c>
      <c r="AW169" s="14" t="s">
        <v>36</v>
      </c>
      <c r="AX169" s="14" t="s">
        <v>87</v>
      </c>
      <c r="AY169" s="215" t="s">
        <v>133</v>
      </c>
    </row>
    <row r="170" s="12" customFormat="1" ht="22.8" customHeight="1">
      <c r="A170" s="12"/>
      <c r="B170" s="174"/>
      <c r="C170" s="12"/>
      <c r="D170" s="175" t="s">
        <v>78</v>
      </c>
      <c r="E170" s="185" t="s">
        <v>214</v>
      </c>
      <c r="F170" s="185" t="s">
        <v>215</v>
      </c>
      <c r="G170" s="12"/>
      <c r="H170" s="12"/>
      <c r="I170" s="177"/>
      <c r="J170" s="186">
        <f>BK170</f>
        <v>0</v>
      </c>
      <c r="K170" s="12"/>
      <c r="L170" s="174"/>
      <c r="M170" s="179"/>
      <c r="N170" s="180"/>
      <c r="O170" s="180"/>
      <c r="P170" s="181">
        <f>P171</f>
        <v>0</v>
      </c>
      <c r="Q170" s="180"/>
      <c r="R170" s="181">
        <f>R171</f>
        <v>0</v>
      </c>
      <c r="S170" s="180"/>
      <c r="T170" s="182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75" t="s">
        <v>87</v>
      </c>
      <c r="AT170" s="183" t="s">
        <v>78</v>
      </c>
      <c r="AU170" s="183" t="s">
        <v>87</v>
      </c>
      <c r="AY170" s="175" t="s">
        <v>133</v>
      </c>
      <c r="BK170" s="184">
        <f>BK171</f>
        <v>0</v>
      </c>
    </row>
    <row r="171" s="2" customFormat="1" ht="36" customHeight="1">
      <c r="A171" s="36"/>
      <c r="B171" s="187"/>
      <c r="C171" s="188" t="s">
        <v>8</v>
      </c>
      <c r="D171" s="188" t="s">
        <v>135</v>
      </c>
      <c r="E171" s="189" t="s">
        <v>216</v>
      </c>
      <c r="F171" s="190" t="s">
        <v>217</v>
      </c>
      <c r="G171" s="191" t="s">
        <v>218</v>
      </c>
      <c r="H171" s="192">
        <v>2440.835</v>
      </c>
      <c r="I171" s="193"/>
      <c r="J171" s="194">
        <f>ROUND(I171*H171,2)</f>
        <v>0</v>
      </c>
      <c r="K171" s="195"/>
      <c r="L171" s="37"/>
      <c r="M171" s="233" t="s">
        <v>1</v>
      </c>
      <c r="N171" s="234" t="s">
        <v>44</v>
      </c>
      <c r="O171" s="235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00" t="s">
        <v>139</v>
      </c>
      <c r="AT171" s="200" t="s">
        <v>135</v>
      </c>
      <c r="AU171" s="200" t="s">
        <v>89</v>
      </c>
      <c r="AY171" s="17" t="s">
        <v>133</v>
      </c>
      <c r="BE171" s="201">
        <f>IF(N171="základní",J171,0)</f>
        <v>0</v>
      </c>
      <c r="BF171" s="201">
        <f>IF(N171="snížená",J171,0)</f>
        <v>0</v>
      </c>
      <c r="BG171" s="201">
        <f>IF(N171="zákl. přenesená",J171,0)</f>
        <v>0</v>
      </c>
      <c r="BH171" s="201">
        <f>IF(N171="sníž. přenesená",J171,0)</f>
        <v>0</v>
      </c>
      <c r="BI171" s="201">
        <f>IF(N171="nulová",J171,0)</f>
        <v>0</v>
      </c>
      <c r="BJ171" s="17" t="s">
        <v>87</v>
      </c>
      <c r="BK171" s="201">
        <f>ROUND(I171*H171,2)</f>
        <v>0</v>
      </c>
      <c r="BL171" s="17" t="s">
        <v>139</v>
      </c>
      <c r="BM171" s="200" t="s">
        <v>219</v>
      </c>
    </row>
    <row r="172" s="2" customFormat="1" ht="6.96" customHeight="1">
      <c r="A172" s="36"/>
      <c r="B172" s="58"/>
      <c r="C172" s="59"/>
      <c r="D172" s="59"/>
      <c r="E172" s="59"/>
      <c r="F172" s="59"/>
      <c r="G172" s="59"/>
      <c r="H172" s="59"/>
      <c r="I172" s="146"/>
      <c r="J172" s="59"/>
      <c r="K172" s="59"/>
      <c r="L172" s="37"/>
      <c r="M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</row>
  </sheetData>
  <autoFilter ref="C120:K171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4.33" style="1" customWidth="1"/>
    <col min="5" max="5" width="17.17" style="1" customWidth="1"/>
    <col min="6" max="6" width="50.83" style="1" customWidth="1"/>
    <col min="7" max="7" width="7" style="1" customWidth="1"/>
    <col min="8" max="8" width="11.5" style="1" customWidth="1"/>
    <col min="9" max="9" width="20.17" style="118" customWidth="1"/>
    <col min="10" max="10" width="20.17" style="1" customWidth="1"/>
    <col min="11" max="11" width="20.17" style="1" hidden="1" customWidth="1"/>
    <col min="12" max="12" width="9.33" style="1" customWidth="1"/>
    <col min="13" max="13" width="10.83" style="1" hidden="1" customWidth="1"/>
    <col min="14" max="14" width="9.33" style="1" hidden="1"/>
    <col min="15" max="15" width="14.17" style="1" hidden="1" customWidth="1"/>
    <col min="16" max="16" width="14.17" style="1" hidden="1" customWidth="1"/>
    <col min="17" max="17" width="14.17" style="1" hidden="1" customWidth="1"/>
    <col min="18" max="18" width="14.17" style="1" hidden="1" customWidth="1"/>
    <col min="19" max="19" width="14.17" style="1" hidden="1" customWidth="1"/>
    <col min="20" max="20" width="14.17" style="1" hidden="1" customWidth="1"/>
    <col min="21" max="21" width="16.33" style="1" hidden="1" customWidth="1"/>
    <col min="22" max="22" width="12.33" style="1" customWidth="1"/>
    <col min="23" max="23" width="16.33" style="1" customWidth="1"/>
    <col min="24" max="24" width="12.33" style="1" customWidth="1"/>
    <col min="25" max="25" width="15" style="1" customWidth="1"/>
    <col min="26" max="26" width="11" style="1" customWidth="1"/>
    <col min="27" max="27" width="15" style="1" customWidth="1"/>
    <col min="28" max="28" width="16.33" style="1" customWidth="1"/>
    <col min="29" max="29" width="11" style="1" customWidth="1"/>
    <col min="30" max="30" width="15" style="1" customWidth="1"/>
    <col min="31" max="31" width="16.33" style="1" customWidth="1"/>
    <col min="44" max="44" width="9.33" style="1" hidden="1"/>
    <col min="45" max="45" width="9.33" style="1" hidden="1"/>
    <col min="46" max="46" width="9.33" style="1" hidden="1"/>
    <col min="47" max="47" width="9.33" style="1" hidden="1"/>
    <col min="48" max="48" width="9.33" style="1" hidden="1"/>
    <col min="49" max="49" width="9.33" style="1" hidden="1"/>
    <col min="50" max="50" width="9.33" style="1" hidden="1"/>
    <col min="51" max="51" width="9.33" style="1" hidden="1"/>
    <col min="52" max="52" width="9.33" style="1" hidden="1"/>
    <col min="53" max="53" width="9.33" style="1" hidden="1"/>
    <col min="54" max="54" width="9.33" style="1" hidden="1"/>
    <col min="55" max="55" width="9.33" style="1" hidden="1"/>
    <col min="56" max="56" width="9.33" style="1" hidden="1"/>
    <col min="57" max="57" width="9.33" style="1" hidden="1"/>
    <col min="58" max="58" width="9.33" style="1" hidden="1"/>
    <col min="59" max="59" width="9.33" style="1" hidden="1"/>
    <col min="60" max="60" width="9.33" style="1" hidden="1"/>
    <col min="61" max="61" width="9.33" style="1" hidden="1"/>
    <col min="62" max="62" width="9.33" style="1" hidden="1"/>
    <col min="63" max="63" width="9.33" style="1" hidden="1"/>
    <col min="64" max="64" width="9.33" style="1" hidden="1"/>
    <col min="65" max="65" width="9.33" style="1" hidden="1"/>
  </cols>
  <sheetData>
    <row r="2" s="1" customFormat="1" ht="36.96" customHeight="1">
      <c r="I2" s="118"/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19"/>
      <c r="J3" s="19"/>
      <c r="K3" s="19"/>
      <c r="L3" s="20"/>
      <c r="AT3" s="17" t="s">
        <v>89</v>
      </c>
    </row>
    <row r="4" s="1" customFormat="1" ht="24.96" customHeight="1">
      <c r="B4" s="20"/>
      <c r="D4" s="21" t="s">
        <v>105</v>
      </c>
      <c r="I4" s="118"/>
      <c r="L4" s="20"/>
      <c r="M4" s="120" t="s">
        <v>10</v>
      </c>
      <c r="AT4" s="17" t="s">
        <v>3</v>
      </c>
    </row>
    <row r="5" s="1" customFormat="1" ht="6.96" customHeight="1">
      <c r="B5" s="20"/>
      <c r="I5" s="118"/>
      <c r="L5" s="20"/>
    </row>
    <row r="6" s="1" customFormat="1" ht="12" customHeight="1">
      <c r="B6" s="20"/>
      <c r="D6" s="30" t="s">
        <v>16</v>
      </c>
      <c r="I6" s="118"/>
      <c r="L6" s="20"/>
    </row>
    <row r="7" s="1" customFormat="1" ht="16.5" customHeight="1">
      <c r="B7" s="20"/>
      <c r="E7" s="121" t="str">
        <f>'Rekapitulace stavby'!K6</f>
        <v>Lesní cesta Na rovinkách</v>
      </c>
      <c r="F7" s="30"/>
      <c r="G7" s="30"/>
      <c r="H7" s="30"/>
      <c r="I7" s="118"/>
      <c r="L7" s="20"/>
    </row>
    <row r="8" s="2" customFormat="1" ht="12" customHeight="1">
      <c r="A8" s="36"/>
      <c r="B8" s="37"/>
      <c r="C8" s="36"/>
      <c r="D8" s="30" t="s">
        <v>106</v>
      </c>
      <c r="E8" s="36"/>
      <c r="F8" s="36"/>
      <c r="G8" s="36"/>
      <c r="H8" s="36"/>
      <c r="I8" s="122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220</v>
      </c>
      <c r="F9" s="36"/>
      <c r="G9" s="36"/>
      <c r="H9" s="36"/>
      <c r="I9" s="122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122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123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21</v>
      </c>
      <c r="G12" s="36"/>
      <c r="H12" s="36"/>
      <c r="I12" s="123" t="s">
        <v>22</v>
      </c>
      <c r="J12" s="67" t="str">
        <f>'Rekapitulace stavby'!AN8</f>
        <v>23. 12. 2020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122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123" t="s">
        <v>25</v>
      </c>
      <c r="J14" s="25" t="s">
        <v>26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">
        <v>27</v>
      </c>
      <c r="F15" s="36"/>
      <c r="G15" s="36"/>
      <c r="H15" s="36"/>
      <c r="I15" s="123" t="s">
        <v>28</v>
      </c>
      <c r="J15" s="25" t="s">
        <v>29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122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30</v>
      </c>
      <c r="E17" s="36"/>
      <c r="F17" s="36"/>
      <c r="G17" s="36"/>
      <c r="H17" s="36"/>
      <c r="I17" s="123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123" t="s">
        <v>28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122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32</v>
      </c>
      <c r="E20" s="36"/>
      <c r="F20" s="36"/>
      <c r="G20" s="36"/>
      <c r="H20" s="36"/>
      <c r="I20" s="123" t="s">
        <v>25</v>
      </c>
      <c r="J20" s="25" t="s">
        <v>33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">
        <v>34</v>
      </c>
      <c r="F21" s="36"/>
      <c r="G21" s="36"/>
      <c r="H21" s="36"/>
      <c r="I21" s="123" t="s">
        <v>28</v>
      </c>
      <c r="J21" s="25" t="s">
        <v>35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122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37</v>
      </c>
      <c r="E23" s="36"/>
      <c r="F23" s="36"/>
      <c r="G23" s="36"/>
      <c r="H23" s="36"/>
      <c r="I23" s="123" t="s">
        <v>25</v>
      </c>
      <c r="J23" s="25" t="s">
        <v>33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">
        <v>34</v>
      </c>
      <c r="F24" s="36"/>
      <c r="G24" s="36"/>
      <c r="H24" s="36"/>
      <c r="I24" s="123" t="s">
        <v>28</v>
      </c>
      <c r="J24" s="25" t="s">
        <v>35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122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38</v>
      </c>
      <c r="E26" s="36"/>
      <c r="F26" s="36"/>
      <c r="G26" s="36"/>
      <c r="H26" s="36"/>
      <c r="I26" s="122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24"/>
      <c r="B27" s="125"/>
      <c r="C27" s="124"/>
      <c r="D27" s="124"/>
      <c r="E27" s="34" t="s">
        <v>1</v>
      </c>
      <c r="F27" s="34"/>
      <c r="G27" s="34"/>
      <c r="H27" s="34"/>
      <c r="I27" s="126"/>
      <c r="J27" s="124"/>
      <c r="K27" s="124"/>
      <c r="L27" s="127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122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12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9" t="s">
        <v>39</v>
      </c>
      <c r="E30" s="36"/>
      <c r="F30" s="36"/>
      <c r="G30" s="36"/>
      <c r="H30" s="36"/>
      <c r="I30" s="122"/>
      <c r="J30" s="94">
        <f>ROUND(J118,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12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41</v>
      </c>
      <c r="G32" s="36"/>
      <c r="H32" s="36"/>
      <c r="I32" s="130" t="s">
        <v>40</v>
      </c>
      <c r="J32" s="41" t="s">
        <v>42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31" t="s">
        <v>43</v>
      </c>
      <c r="E33" s="30" t="s">
        <v>44</v>
      </c>
      <c r="F33" s="132">
        <f>ROUND((SUM(BE118:BE127)),  2)</f>
        <v>0</v>
      </c>
      <c r="G33" s="36"/>
      <c r="H33" s="36"/>
      <c r="I33" s="133">
        <v>0.20999999999999999</v>
      </c>
      <c r="J33" s="132">
        <f>ROUND(((SUM(BE118:BE127))*I33),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45</v>
      </c>
      <c r="F34" s="132">
        <f>ROUND((SUM(BF118:BF127)),  2)</f>
        <v>0</v>
      </c>
      <c r="G34" s="36"/>
      <c r="H34" s="36"/>
      <c r="I34" s="133">
        <v>0.14999999999999999</v>
      </c>
      <c r="J34" s="132">
        <f>ROUND(((SUM(BF118:BF127))*I34),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46</v>
      </c>
      <c r="F35" s="132">
        <f>ROUND((SUM(BG118:BG127)),  2)</f>
        <v>0</v>
      </c>
      <c r="G35" s="36"/>
      <c r="H35" s="36"/>
      <c r="I35" s="133">
        <v>0.20999999999999999</v>
      </c>
      <c r="J35" s="132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47</v>
      </c>
      <c r="F36" s="132">
        <f>ROUND((SUM(BH118:BH127)),  2)</f>
        <v>0</v>
      </c>
      <c r="G36" s="36"/>
      <c r="H36" s="36"/>
      <c r="I36" s="133">
        <v>0.14999999999999999</v>
      </c>
      <c r="J36" s="132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48</v>
      </c>
      <c r="F37" s="132">
        <f>ROUND((SUM(BI118:BI127)),  2)</f>
        <v>0</v>
      </c>
      <c r="G37" s="36"/>
      <c r="H37" s="36"/>
      <c r="I37" s="133">
        <v>0</v>
      </c>
      <c r="J37" s="132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122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34"/>
      <c r="D39" s="135" t="s">
        <v>49</v>
      </c>
      <c r="E39" s="79"/>
      <c r="F39" s="79"/>
      <c r="G39" s="136" t="s">
        <v>50</v>
      </c>
      <c r="H39" s="137" t="s">
        <v>51</v>
      </c>
      <c r="I39" s="138"/>
      <c r="J39" s="139">
        <f>SUM(J30:J37)</f>
        <v>0</v>
      </c>
      <c r="K39" s="140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122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I41" s="118"/>
      <c r="L41" s="20"/>
    </row>
    <row r="42" s="1" customFormat="1" ht="14.4" customHeight="1">
      <c r="B42" s="20"/>
      <c r="I42" s="118"/>
      <c r="L42" s="20"/>
    </row>
    <row r="43" s="1" customFormat="1" ht="14.4" customHeight="1">
      <c r="B43" s="20"/>
      <c r="I43" s="118"/>
      <c r="L43" s="20"/>
    </row>
    <row r="44" s="1" customFormat="1" ht="14.4" customHeight="1">
      <c r="B44" s="20"/>
      <c r="I44" s="118"/>
      <c r="L44" s="20"/>
    </row>
    <row r="45" s="1" customFormat="1" ht="14.4" customHeight="1">
      <c r="B45" s="20"/>
      <c r="I45" s="118"/>
      <c r="L45" s="20"/>
    </row>
    <row r="46" s="1" customFormat="1" ht="14.4" customHeight="1">
      <c r="B46" s="20"/>
      <c r="I46" s="118"/>
      <c r="L46" s="20"/>
    </row>
    <row r="47" s="1" customFormat="1" ht="14.4" customHeight="1">
      <c r="B47" s="20"/>
      <c r="I47" s="118"/>
      <c r="L47" s="20"/>
    </row>
    <row r="48" s="1" customFormat="1" ht="14.4" customHeight="1">
      <c r="B48" s="20"/>
      <c r="I48" s="118"/>
      <c r="L48" s="20"/>
    </row>
    <row r="49" s="1" customFormat="1" ht="14.4" customHeight="1">
      <c r="B49" s="20"/>
      <c r="I49" s="118"/>
      <c r="L49" s="20"/>
    </row>
    <row r="50" s="2" customFormat="1" ht="14.4" customHeight="1">
      <c r="B50" s="53"/>
      <c r="D50" s="54" t="s">
        <v>52</v>
      </c>
      <c r="E50" s="55"/>
      <c r="F50" s="55"/>
      <c r="G50" s="54" t="s">
        <v>53</v>
      </c>
      <c r="H50" s="55"/>
      <c r="I50" s="141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54</v>
      </c>
      <c r="E61" s="39"/>
      <c r="F61" s="142" t="s">
        <v>55</v>
      </c>
      <c r="G61" s="56" t="s">
        <v>54</v>
      </c>
      <c r="H61" s="39"/>
      <c r="I61" s="143"/>
      <c r="J61" s="144" t="s">
        <v>55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56</v>
      </c>
      <c r="E65" s="57"/>
      <c r="F65" s="57"/>
      <c r="G65" s="54" t="s">
        <v>57</v>
      </c>
      <c r="H65" s="57"/>
      <c r="I65" s="145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54</v>
      </c>
      <c r="E76" s="39"/>
      <c r="F76" s="142" t="s">
        <v>55</v>
      </c>
      <c r="G76" s="56" t="s">
        <v>54</v>
      </c>
      <c r="H76" s="39"/>
      <c r="I76" s="143"/>
      <c r="J76" s="144" t="s">
        <v>55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146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147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108</v>
      </c>
      <c r="D82" s="36"/>
      <c r="E82" s="36"/>
      <c r="F82" s="36"/>
      <c r="G82" s="36"/>
      <c r="H82" s="36"/>
      <c r="I82" s="122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122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122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21" t="str">
        <f>E7</f>
        <v>Lesní cesta Na rovinkách</v>
      </c>
      <c r="F85" s="30"/>
      <c r="G85" s="30"/>
      <c r="H85" s="30"/>
      <c r="I85" s="122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106</v>
      </c>
      <c r="D86" s="36"/>
      <c r="E86" s="36"/>
      <c r="F86" s="36"/>
      <c r="G86" s="36"/>
      <c r="H86" s="36"/>
      <c r="I86" s="122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 xml:space="preserve">13/2018b - 009.01 - zlepšení podloží </v>
      </c>
      <c r="F87" s="36"/>
      <c r="G87" s="36"/>
      <c r="H87" s="36"/>
      <c r="I87" s="122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122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6"/>
      <c r="E89" s="36"/>
      <c r="F89" s="25" t="str">
        <f>F12</f>
        <v>k. ú. Červená Třemešká</v>
      </c>
      <c r="G89" s="36"/>
      <c r="H89" s="36"/>
      <c r="I89" s="123" t="s">
        <v>22</v>
      </c>
      <c r="J89" s="67" t="str">
        <f>IF(J12="","",J12)</f>
        <v>23. 12. 2020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122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6"/>
      <c r="E91" s="36"/>
      <c r="F91" s="25" t="str">
        <f>E15</f>
        <v>Obec Červená Třemešná</v>
      </c>
      <c r="G91" s="36"/>
      <c r="H91" s="36"/>
      <c r="I91" s="123" t="s">
        <v>32</v>
      </c>
      <c r="J91" s="34" t="str">
        <f>E21</f>
        <v>Ing. Jiří Ježek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6"/>
      <c r="E92" s="36"/>
      <c r="F92" s="25" t="str">
        <f>IF(E18="","",E18)</f>
        <v>Vyplň údaj</v>
      </c>
      <c r="G92" s="36"/>
      <c r="H92" s="36"/>
      <c r="I92" s="123" t="s">
        <v>37</v>
      </c>
      <c r="J92" s="34" t="str">
        <f>E24</f>
        <v>Ing. Jiří Ježek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122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48" t="s">
        <v>109</v>
      </c>
      <c r="D94" s="134"/>
      <c r="E94" s="134"/>
      <c r="F94" s="134"/>
      <c r="G94" s="134"/>
      <c r="H94" s="134"/>
      <c r="I94" s="149"/>
      <c r="J94" s="150" t="s">
        <v>110</v>
      </c>
      <c r="K94" s="134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122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51" t="s">
        <v>111</v>
      </c>
      <c r="D96" s="36"/>
      <c r="E96" s="36"/>
      <c r="F96" s="36"/>
      <c r="G96" s="36"/>
      <c r="H96" s="36"/>
      <c r="I96" s="122"/>
      <c r="J96" s="94">
        <f>J118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112</v>
      </c>
    </row>
    <row r="97" s="9" customFormat="1" ht="24.96" customHeight="1">
      <c r="A97" s="9"/>
      <c r="B97" s="152"/>
      <c r="C97" s="9"/>
      <c r="D97" s="153" t="s">
        <v>113</v>
      </c>
      <c r="E97" s="154"/>
      <c r="F97" s="154"/>
      <c r="G97" s="154"/>
      <c r="H97" s="154"/>
      <c r="I97" s="155"/>
      <c r="J97" s="156">
        <f>J119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7"/>
      <c r="C98" s="10"/>
      <c r="D98" s="158" t="s">
        <v>116</v>
      </c>
      <c r="E98" s="159"/>
      <c r="F98" s="159"/>
      <c r="G98" s="159"/>
      <c r="H98" s="159"/>
      <c r="I98" s="160"/>
      <c r="J98" s="161">
        <f>J120</f>
        <v>0</v>
      </c>
      <c r="K98" s="10"/>
      <c r="L98" s="15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6"/>
      <c r="B99" s="37"/>
      <c r="C99" s="36"/>
      <c r="D99" s="36"/>
      <c r="E99" s="36"/>
      <c r="F99" s="36"/>
      <c r="G99" s="36"/>
      <c r="H99" s="36"/>
      <c r="I99" s="122"/>
      <c r="J99" s="36"/>
      <c r="K99" s="36"/>
      <c r="L99" s="53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="2" customFormat="1" ht="6.96" customHeight="1">
      <c r="A100" s="36"/>
      <c r="B100" s="58"/>
      <c r="C100" s="59"/>
      <c r="D100" s="59"/>
      <c r="E100" s="59"/>
      <c r="F100" s="59"/>
      <c r="G100" s="59"/>
      <c r="H100" s="59"/>
      <c r="I100" s="146"/>
      <c r="J100" s="59"/>
      <c r="K100" s="59"/>
      <c r="L100" s="53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4" s="2" customFormat="1" ht="6.96" customHeight="1">
      <c r="A104" s="36"/>
      <c r="B104" s="60"/>
      <c r="C104" s="61"/>
      <c r="D104" s="61"/>
      <c r="E104" s="61"/>
      <c r="F104" s="61"/>
      <c r="G104" s="61"/>
      <c r="H104" s="61"/>
      <c r="I104" s="147"/>
      <c r="J104" s="61"/>
      <c r="K104" s="61"/>
      <c r="L104" s="53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24.96" customHeight="1">
      <c r="A105" s="36"/>
      <c r="B105" s="37"/>
      <c r="C105" s="21" t="s">
        <v>118</v>
      </c>
      <c r="D105" s="36"/>
      <c r="E105" s="36"/>
      <c r="F105" s="36"/>
      <c r="G105" s="36"/>
      <c r="H105" s="36"/>
      <c r="I105" s="122"/>
      <c r="J105" s="36"/>
      <c r="K105" s="36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6.96" customHeight="1">
      <c r="A106" s="36"/>
      <c r="B106" s="37"/>
      <c r="C106" s="36"/>
      <c r="D106" s="36"/>
      <c r="E106" s="36"/>
      <c r="F106" s="36"/>
      <c r="G106" s="36"/>
      <c r="H106" s="36"/>
      <c r="I106" s="122"/>
      <c r="J106" s="36"/>
      <c r="K106" s="36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12" customHeight="1">
      <c r="A107" s="36"/>
      <c r="B107" s="37"/>
      <c r="C107" s="30" t="s">
        <v>16</v>
      </c>
      <c r="D107" s="36"/>
      <c r="E107" s="36"/>
      <c r="F107" s="36"/>
      <c r="G107" s="36"/>
      <c r="H107" s="36"/>
      <c r="I107" s="122"/>
      <c r="J107" s="36"/>
      <c r="K107" s="36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16.5" customHeight="1">
      <c r="A108" s="36"/>
      <c r="B108" s="37"/>
      <c r="C108" s="36"/>
      <c r="D108" s="36"/>
      <c r="E108" s="121" t="str">
        <f>E7</f>
        <v>Lesní cesta Na rovinkách</v>
      </c>
      <c r="F108" s="30"/>
      <c r="G108" s="30"/>
      <c r="H108" s="30"/>
      <c r="I108" s="122"/>
      <c r="J108" s="36"/>
      <c r="K108" s="36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2" customHeight="1">
      <c r="A109" s="36"/>
      <c r="B109" s="37"/>
      <c r="C109" s="30" t="s">
        <v>106</v>
      </c>
      <c r="D109" s="36"/>
      <c r="E109" s="36"/>
      <c r="F109" s="36"/>
      <c r="G109" s="36"/>
      <c r="H109" s="36"/>
      <c r="I109" s="122"/>
      <c r="J109" s="36"/>
      <c r="K109" s="36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6.5" customHeight="1">
      <c r="A110" s="36"/>
      <c r="B110" s="37"/>
      <c r="C110" s="36"/>
      <c r="D110" s="36"/>
      <c r="E110" s="65" t="str">
        <f>E9</f>
        <v xml:space="preserve">13/2018b - 009.01 - zlepšení podloží </v>
      </c>
      <c r="F110" s="36"/>
      <c r="G110" s="36"/>
      <c r="H110" s="36"/>
      <c r="I110" s="122"/>
      <c r="J110" s="36"/>
      <c r="K110" s="36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37"/>
      <c r="C111" s="36"/>
      <c r="D111" s="36"/>
      <c r="E111" s="36"/>
      <c r="F111" s="36"/>
      <c r="G111" s="36"/>
      <c r="H111" s="36"/>
      <c r="I111" s="122"/>
      <c r="J111" s="36"/>
      <c r="K111" s="36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30" t="s">
        <v>20</v>
      </c>
      <c r="D112" s="36"/>
      <c r="E112" s="36"/>
      <c r="F112" s="25" t="str">
        <f>F12</f>
        <v>k. ú. Červená Třemešká</v>
      </c>
      <c r="G112" s="36"/>
      <c r="H112" s="36"/>
      <c r="I112" s="123" t="s">
        <v>22</v>
      </c>
      <c r="J112" s="67" t="str">
        <f>IF(J12="","",J12)</f>
        <v>23. 12. 2020</v>
      </c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6"/>
      <c r="D113" s="36"/>
      <c r="E113" s="36"/>
      <c r="F113" s="36"/>
      <c r="G113" s="36"/>
      <c r="H113" s="36"/>
      <c r="I113" s="122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5.15" customHeight="1">
      <c r="A114" s="36"/>
      <c r="B114" s="37"/>
      <c r="C114" s="30" t="s">
        <v>24</v>
      </c>
      <c r="D114" s="36"/>
      <c r="E114" s="36"/>
      <c r="F114" s="25" t="str">
        <f>E15</f>
        <v>Obec Červená Třemešná</v>
      </c>
      <c r="G114" s="36"/>
      <c r="H114" s="36"/>
      <c r="I114" s="123" t="s">
        <v>32</v>
      </c>
      <c r="J114" s="34" t="str">
        <f>E21</f>
        <v>Ing. Jiří Ježek</v>
      </c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5.15" customHeight="1">
      <c r="A115" s="36"/>
      <c r="B115" s="37"/>
      <c r="C115" s="30" t="s">
        <v>30</v>
      </c>
      <c r="D115" s="36"/>
      <c r="E115" s="36"/>
      <c r="F115" s="25" t="str">
        <f>IF(E18="","",E18)</f>
        <v>Vyplň údaj</v>
      </c>
      <c r="G115" s="36"/>
      <c r="H115" s="36"/>
      <c r="I115" s="123" t="s">
        <v>37</v>
      </c>
      <c r="J115" s="34" t="str">
        <f>E24</f>
        <v>Ing. Jiří Ježek</v>
      </c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0.32" customHeight="1">
      <c r="A116" s="36"/>
      <c r="B116" s="37"/>
      <c r="C116" s="36"/>
      <c r="D116" s="36"/>
      <c r="E116" s="36"/>
      <c r="F116" s="36"/>
      <c r="G116" s="36"/>
      <c r="H116" s="36"/>
      <c r="I116" s="122"/>
      <c r="J116" s="36"/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11" customFormat="1" ht="29.28" customHeight="1">
      <c r="A117" s="162"/>
      <c r="B117" s="163"/>
      <c r="C117" s="164" t="s">
        <v>119</v>
      </c>
      <c r="D117" s="165" t="s">
        <v>64</v>
      </c>
      <c r="E117" s="165" t="s">
        <v>60</v>
      </c>
      <c r="F117" s="165" t="s">
        <v>61</v>
      </c>
      <c r="G117" s="165" t="s">
        <v>120</v>
      </c>
      <c r="H117" s="165" t="s">
        <v>121</v>
      </c>
      <c r="I117" s="166" t="s">
        <v>122</v>
      </c>
      <c r="J117" s="167" t="s">
        <v>110</v>
      </c>
      <c r="K117" s="168" t="s">
        <v>123</v>
      </c>
      <c r="L117" s="169"/>
      <c r="M117" s="84" t="s">
        <v>1</v>
      </c>
      <c r="N117" s="85" t="s">
        <v>43</v>
      </c>
      <c r="O117" s="85" t="s">
        <v>124</v>
      </c>
      <c r="P117" s="85" t="s">
        <v>125</v>
      </c>
      <c r="Q117" s="85" t="s">
        <v>126</v>
      </c>
      <c r="R117" s="85" t="s">
        <v>127</v>
      </c>
      <c r="S117" s="85" t="s">
        <v>128</v>
      </c>
      <c r="T117" s="86" t="s">
        <v>129</v>
      </c>
      <c r="U117" s="162"/>
      <c r="V117" s="162"/>
      <c r="W117" s="162"/>
      <c r="X117" s="162"/>
      <c r="Y117" s="162"/>
      <c r="Z117" s="162"/>
      <c r="AA117" s="162"/>
      <c r="AB117" s="162"/>
      <c r="AC117" s="162"/>
      <c r="AD117" s="162"/>
      <c r="AE117" s="162"/>
    </row>
    <row r="118" s="2" customFormat="1" ht="22.8" customHeight="1">
      <c r="A118" s="36"/>
      <c r="B118" s="37"/>
      <c r="C118" s="91" t="s">
        <v>130</v>
      </c>
      <c r="D118" s="36"/>
      <c r="E118" s="36"/>
      <c r="F118" s="36"/>
      <c r="G118" s="36"/>
      <c r="H118" s="36"/>
      <c r="I118" s="122"/>
      <c r="J118" s="170">
        <f>BK118</f>
        <v>0</v>
      </c>
      <c r="K118" s="36"/>
      <c r="L118" s="37"/>
      <c r="M118" s="87"/>
      <c r="N118" s="71"/>
      <c r="O118" s="88"/>
      <c r="P118" s="171">
        <f>P119</f>
        <v>0</v>
      </c>
      <c r="Q118" s="88"/>
      <c r="R118" s="171">
        <f>R119</f>
        <v>52.618000000000002</v>
      </c>
      <c r="S118" s="88"/>
      <c r="T118" s="172">
        <f>T119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7" t="s">
        <v>78</v>
      </c>
      <c r="AU118" s="17" t="s">
        <v>112</v>
      </c>
      <c r="BK118" s="173">
        <f>BK119</f>
        <v>0</v>
      </c>
    </row>
    <row r="119" s="12" customFormat="1" ht="25.92" customHeight="1">
      <c r="A119" s="12"/>
      <c r="B119" s="174"/>
      <c r="C119" s="12"/>
      <c r="D119" s="175" t="s">
        <v>78</v>
      </c>
      <c r="E119" s="176" t="s">
        <v>131</v>
      </c>
      <c r="F119" s="176" t="s">
        <v>132</v>
      </c>
      <c r="G119" s="12"/>
      <c r="H119" s="12"/>
      <c r="I119" s="177"/>
      <c r="J119" s="178">
        <f>BK119</f>
        <v>0</v>
      </c>
      <c r="K119" s="12"/>
      <c r="L119" s="174"/>
      <c r="M119" s="179"/>
      <c r="N119" s="180"/>
      <c r="O119" s="180"/>
      <c r="P119" s="181">
        <f>P120</f>
        <v>0</v>
      </c>
      <c r="Q119" s="180"/>
      <c r="R119" s="181">
        <f>R120</f>
        <v>52.618000000000002</v>
      </c>
      <c r="S119" s="180"/>
      <c r="T119" s="18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75" t="s">
        <v>87</v>
      </c>
      <c r="AT119" s="183" t="s">
        <v>78</v>
      </c>
      <c r="AU119" s="183" t="s">
        <v>79</v>
      </c>
      <c r="AY119" s="175" t="s">
        <v>133</v>
      </c>
      <c r="BK119" s="184">
        <f>BK120</f>
        <v>0</v>
      </c>
    </row>
    <row r="120" s="12" customFormat="1" ht="22.8" customHeight="1">
      <c r="A120" s="12"/>
      <c r="B120" s="174"/>
      <c r="C120" s="12"/>
      <c r="D120" s="175" t="s">
        <v>78</v>
      </c>
      <c r="E120" s="185" t="s">
        <v>160</v>
      </c>
      <c r="F120" s="185" t="s">
        <v>203</v>
      </c>
      <c r="G120" s="12"/>
      <c r="H120" s="12"/>
      <c r="I120" s="177"/>
      <c r="J120" s="186">
        <f>BK120</f>
        <v>0</v>
      </c>
      <c r="K120" s="12"/>
      <c r="L120" s="174"/>
      <c r="M120" s="179"/>
      <c r="N120" s="180"/>
      <c r="O120" s="180"/>
      <c r="P120" s="181">
        <f>SUM(P121:P127)</f>
        <v>0</v>
      </c>
      <c r="Q120" s="180"/>
      <c r="R120" s="181">
        <f>SUM(R121:R127)</f>
        <v>52.618000000000002</v>
      </c>
      <c r="S120" s="180"/>
      <c r="T120" s="182">
        <f>SUM(T121:T127)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75" t="s">
        <v>87</v>
      </c>
      <c r="AT120" s="183" t="s">
        <v>78</v>
      </c>
      <c r="AU120" s="183" t="s">
        <v>87</v>
      </c>
      <c r="AY120" s="175" t="s">
        <v>133</v>
      </c>
      <c r="BK120" s="184">
        <f>SUM(BK121:BK127)</f>
        <v>0</v>
      </c>
    </row>
    <row r="121" s="2" customFormat="1" ht="72" customHeight="1">
      <c r="A121" s="36"/>
      <c r="B121" s="187"/>
      <c r="C121" s="188" t="s">
        <v>87</v>
      </c>
      <c r="D121" s="188" t="s">
        <v>135</v>
      </c>
      <c r="E121" s="189" t="s">
        <v>221</v>
      </c>
      <c r="F121" s="190" t="s">
        <v>222</v>
      </c>
      <c r="G121" s="191" t="s">
        <v>138</v>
      </c>
      <c r="H121" s="192">
        <v>3372.98</v>
      </c>
      <c r="I121" s="193"/>
      <c r="J121" s="194">
        <f>ROUND(I121*H121,2)</f>
        <v>0</v>
      </c>
      <c r="K121" s="195"/>
      <c r="L121" s="37"/>
      <c r="M121" s="196" t="s">
        <v>1</v>
      </c>
      <c r="N121" s="197" t="s">
        <v>44</v>
      </c>
      <c r="O121" s="75"/>
      <c r="P121" s="198">
        <f>O121*H121</f>
        <v>0</v>
      </c>
      <c r="Q121" s="198">
        <v>0</v>
      </c>
      <c r="R121" s="198">
        <f>Q121*H121</f>
        <v>0</v>
      </c>
      <c r="S121" s="198">
        <v>0</v>
      </c>
      <c r="T121" s="199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200" t="s">
        <v>139</v>
      </c>
      <c r="AT121" s="200" t="s">
        <v>135</v>
      </c>
      <c r="AU121" s="200" t="s">
        <v>89</v>
      </c>
      <c r="AY121" s="17" t="s">
        <v>133</v>
      </c>
      <c r="BE121" s="201">
        <f>IF(N121="základní",J121,0)</f>
        <v>0</v>
      </c>
      <c r="BF121" s="201">
        <f>IF(N121="snížená",J121,0)</f>
        <v>0</v>
      </c>
      <c r="BG121" s="201">
        <f>IF(N121="zákl. přenesená",J121,0)</f>
        <v>0</v>
      </c>
      <c r="BH121" s="201">
        <f>IF(N121="sníž. přenesená",J121,0)</f>
        <v>0</v>
      </c>
      <c r="BI121" s="201">
        <f>IF(N121="nulová",J121,0)</f>
        <v>0</v>
      </c>
      <c r="BJ121" s="17" t="s">
        <v>87</v>
      </c>
      <c r="BK121" s="201">
        <f>ROUND(I121*H121,2)</f>
        <v>0</v>
      </c>
      <c r="BL121" s="17" t="s">
        <v>139</v>
      </c>
      <c r="BM121" s="200" t="s">
        <v>223</v>
      </c>
    </row>
    <row r="122" s="13" customFormat="1">
      <c r="A122" s="13"/>
      <c r="B122" s="206"/>
      <c r="C122" s="13"/>
      <c r="D122" s="202" t="s">
        <v>143</v>
      </c>
      <c r="E122" s="207" t="s">
        <v>1</v>
      </c>
      <c r="F122" s="208" t="s">
        <v>224</v>
      </c>
      <c r="G122" s="13"/>
      <c r="H122" s="209">
        <v>3151.1599999999999</v>
      </c>
      <c r="I122" s="210"/>
      <c r="J122" s="13"/>
      <c r="K122" s="13"/>
      <c r="L122" s="206"/>
      <c r="M122" s="211"/>
      <c r="N122" s="212"/>
      <c r="O122" s="212"/>
      <c r="P122" s="212"/>
      <c r="Q122" s="212"/>
      <c r="R122" s="212"/>
      <c r="S122" s="212"/>
      <c r="T122" s="2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07" t="s">
        <v>143</v>
      </c>
      <c r="AU122" s="207" t="s">
        <v>89</v>
      </c>
      <c r="AV122" s="13" t="s">
        <v>89</v>
      </c>
      <c r="AW122" s="13" t="s">
        <v>36</v>
      </c>
      <c r="AX122" s="13" t="s">
        <v>79</v>
      </c>
      <c r="AY122" s="207" t="s">
        <v>133</v>
      </c>
    </row>
    <row r="123" s="13" customFormat="1">
      <c r="A123" s="13"/>
      <c r="B123" s="206"/>
      <c r="C123" s="13"/>
      <c r="D123" s="202" t="s">
        <v>143</v>
      </c>
      <c r="E123" s="207" t="s">
        <v>1</v>
      </c>
      <c r="F123" s="208" t="s">
        <v>225</v>
      </c>
      <c r="G123" s="13"/>
      <c r="H123" s="209">
        <v>221.81999999999999</v>
      </c>
      <c r="I123" s="210"/>
      <c r="J123" s="13"/>
      <c r="K123" s="13"/>
      <c r="L123" s="206"/>
      <c r="M123" s="211"/>
      <c r="N123" s="212"/>
      <c r="O123" s="212"/>
      <c r="P123" s="212"/>
      <c r="Q123" s="212"/>
      <c r="R123" s="212"/>
      <c r="S123" s="212"/>
      <c r="T123" s="2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07" t="s">
        <v>143</v>
      </c>
      <c r="AU123" s="207" t="s">
        <v>89</v>
      </c>
      <c r="AV123" s="13" t="s">
        <v>89</v>
      </c>
      <c r="AW123" s="13" t="s">
        <v>36</v>
      </c>
      <c r="AX123" s="13" t="s">
        <v>79</v>
      </c>
      <c r="AY123" s="207" t="s">
        <v>133</v>
      </c>
    </row>
    <row r="124" s="14" customFormat="1">
      <c r="A124" s="14"/>
      <c r="B124" s="214"/>
      <c r="C124" s="14"/>
      <c r="D124" s="202" t="s">
        <v>143</v>
      </c>
      <c r="E124" s="215" t="s">
        <v>1</v>
      </c>
      <c r="F124" s="216" t="s">
        <v>145</v>
      </c>
      <c r="G124" s="14"/>
      <c r="H124" s="217">
        <v>3372.98</v>
      </c>
      <c r="I124" s="218"/>
      <c r="J124" s="14"/>
      <c r="K124" s="14"/>
      <c r="L124" s="214"/>
      <c r="M124" s="219"/>
      <c r="N124" s="220"/>
      <c r="O124" s="220"/>
      <c r="P124" s="220"/>
      <c r="Q124" s="220"/>
      <c r="R124" s="220"/>
      <c r="S124" s="220"/>
      <c r="T124" s="221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15" t="s">
        <v>143</v>
      </c>
      <c r="AU124" s="215" t="s">
        <v>89</v>
      </c>
      <c r="AV124" s="14" t="s">
        <v>139</v>
      </c>
      <c r="AW124" s="14" t="s">
        <v>36</v>
      </c>
      <c r="AX124" s="14" t="s">
        <v>87</v>
      </c>
      <c r="AY124" s="215" t="s">
        <v>133</v>
      </c>
    </row>
    <row r="125" s="2" customFormat="1" ht="16.5" customHeight="1">
      <c r="A125" s="36"/>
      <c r="B125" s="187"/>
      <c r="C125" s="222" t="s">
        <v>89</v>
      </c>
      <c r="D125" s="222" t="s">
        <v>198</v>
      </c>
      <c r="E125" s="223" t="s">
        <v>226</v>
      </c>
      <c r="F125" s="224" t="s">
        <v>227</v>
      </c>
      <c r="G125" s="225" t="s">
        <v>218</v>
      </c>
      <c r="H125" s="226">
        <v>52.618000000000002</v>
      </c>
      <c r="I125" s="227"/>
      <c r="J125" s="228">
        <f>ROUND(I125*H125,2)</f>
        <v>0</v>
      </c>
      <c r="K125" s="229"/>
      <c r="L125" s="230"/>
      <c r="M125" s="231" t="s">
        <v>1</v>
      </c>
      <c r="N125" s="232" t="s">
        <v>44</v>
      </c>
      <c r="O125" s="75"/>
      <c r="P125" s="198">
        <f>O125*H125</f>
        <v>0</v>
      </c>
      <c r="Q125" s="198">
        <v>1</v>
      </c>
      <c r="R125" s="198">
        <f>Q125*H125</f>
        <v>52.618000000000002</v>
      </c>
      <c r="S125" s="198">
        <v>0</v>
      </c>
      <c r="T125" s="199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00" t="s">
        <v>175</v>
      </c>
      <c r="AT125" s="200" t="s">
        <v>198</v>
      </c>
      <c r="AU125" s="200" t="s">
        <v>89</v>
      </c>
      <c r="AY125" s="17" t="s">
        <v>133</v>
      </c>
      <c r="BE125" s="201">
        <f>IF(N125="základní",J125,0)</f>
        <v>0</v>
      </c>
      <c r="BF125" s="201">
        <f>IF(N125="snížená",J125,0)</f>
        <v>0</v>
      </c>
      <c r="BG125" s="201">
        <f>IF(N125="zákl. přenesená",J125,0)</f>
        <v>0</v>
      </c>
      <c r="BH125" s="201">
        <f>IF(N125="sníž. přenesená",J125,0)</f>
        <v>0</v>
      </c>
      <c r="BI125" s="201">
        <f>IF(N125="nulová",J125,0)</f>
        <v>0</v>
      </c>
      <c r="BJ125" s="17" t="s">
        <v>87</v>
      </c>
      <c r="BK125" s="201">
        <f>ROUND(I125*H125,2)</f>
        <v>0</v>
      </c>
      <c r="BL125" s="17" t="s">
        <v>139</v>
      </c>
      <c r="BM125" s="200" t="s">
        <v>228</v>
      </c>
    </row>
    <row r="126" s="13" customFormat="1">
      <c r="A126" s="13"/>
      <c r="B126" s="206"/>
      <c r="C126" s="13"/>
      <c r="D126" s="202" t="s">
        <v>143</v>
      </c>
      <c r="E126" s="207" t="s">
        <v>1</v>
      </c>
      <c r="F126" s="208" t="s">
        <v>229</v>
      </c>
      <c r="G126" s="13"/>
      <c r="H126" s="209">
        <v>52.618000000000002</v>
      </c>
      <c r="I126" s="210"/>
      <c r="J126" s="13"/>
      <c r="K126" s="13"/>
      <c r="L126" s="206"/>
      <c r="M126" s="211"/>
      <c r="N126" s="212"/>
      <c r="O126" s="212"/>
      <c r="P126" s="212"/>
      <c r="Q126" s="212"/>
      <c r="R126" s="212"/>
      <c r="S126" s="212"/>
      <c r="T126" s="2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07" t="s">
        <v>143</v>
      </c>
      <c r="AU126" s="207" t="s">
        <v>89</v>
      </c>
      <c r="AV126" s="13" t="s">
        <v>89</v>
      </c>
      <c r="AW126" s="13" t="s">
        <v>36</v>
      </c>
      <c r="AX126" s="13" t="s">
        <v>79</v>
      </c>
      <c r="AY126" s="207" t="s">
        <v>133</v>
      </c>
    </row>
    <row r="127" s="14" customFormat="1">
      <c r="A127" s="14"/>
      <c r="B127" s="214"/>
      <c r="C127" s="14"/>
      <c r="D127" s="202" t="s">
        <v>143</v>
      </c>
      <c r="E127" s="215" t="s">
        <v>1</v>
      </c>
      <c r="F127" s="216" t="s">
        <v>145</v>
      </c>
      <c r="G127" s="14"/>
      <c r="H127" s="217">
        <v>52.618000000000002</v>
      </c>
      <c r="I127" s="218"/>
      <c r="J127" s="14"/>
      <c r="K127" s="14"/>
      <c r="L127" s="214"/>
      <c r="M127" s="238"/>
      <c r="N127" s="239"/>
      <c r="O127" s="239"/>
      <c r="P127" s="239"/>
      <c r="Q127" s="239"/>
      <c r="R127" s="239"/>
      <c r="S127" s="239"/>
      <c r="T127" s="240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15" t="s">
        <v>143</v>
      </c>
      <c r="AU127" s="215" t="s">
        <v>89</v>
      </c>
      <c r="AV127" s="14" t="s">
        <v>139</v>
      </c>
      <c r="AW127" s="14" t="s">
        <v>36</v>
      </c>
      <c r="AX127" s="14" t="s">
        <v>87</v>
      </c>
      <c r="AY127" s="215" t="s">
        <v>133</v>
      </c>
    </row>
    <row r="128" s="2" customFormat="1" ht="6.96" customHeight="1">
      <c r="A128" s="36"/>
      <c r="B128" s="58"/>
      <c r="C128" s="59"/>
      <c r="D128" s="59"/>
      <c r="E128" s="59"/>
      <c r="F128" s="59"/>
      <c r="G128" s="59"/>
      <c r="H128" s="59"/>
      <c r="I128" s="146"/>
      <c r="J128" s="59"/>
      <c r="K128" s="59"/>
      <c r="L128" s="37"/>
      <c r="M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</sheetData>
  <autoFilter ref="C117:K127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4.33" style="1" customWidth="1"/>
    <col min="5" max="5" width="17.17" style="1" customWidth="1"/>
    <col min="6" max="6" width="50.83" style="1" customWidth="1"/>
    <col min="7" max="7" width="7" style="1" customWidth="1"/>
    <col min="8" max="8" width="11.5" style="1" customWidth="1"/>
    <col min="9" max="9" width="20.17" style="118" customWidth="1"/>
    <col min="10" max="10" width="20.17" style="1" customWidth="1"/>
    <col min="11" max="11" width="20.17" style="1" hidden="1" customWidth="1"/>
    <col min="12" max="12" width="9.33" style="1" customWidth="1"/>
    <col min="13" max="13" width="10.83" style="1" hidden="1" customWidth="1"/>
    <col min="14" max="14" width="9.33" style="1" hidden="1"/>
    <col min="15" max="15" width="14.17" style="1" hidden="1" customWidth="1"/>
    <col min="16" max="16" width="14.17" style="1" hidden="1" customWidth="1"/>
    <col min="17" max="17" width="14.17" style="1" hidden="1" customWidth="1"/>
    <col min="18" max="18" width="14.17" style="1" hidden="1" customWidth="1"/>
    <col min="19" max="19" width="14.17" style="1" hidden="1" customWidth="1"/>
    <col min="20" max="20" width="14.17" style="1" hidden="1" customWidth="1"/>
    <col min="21" max="21" width="16.33" style="1" hidden="1" customWidth="1"/>
    <col min="22" max="22" width="12.33" style="1" customWidth="1"/>
    <col min="23" max="23" width="16.33" style="1" customWidth="1"/>
    <col min="24" max="24" width="12.33" style="1" customWidth="1"/>
    <col min="25" max="25" width="15" style="1" customWidth="1"/>
    <col min="26" max="26" width="11" style="1" customWidth="1"/>
    <col min="27" max="27" width="15" style="1" customWidth="1"/>
    <col min="28" max="28" width="16.33" style="1" customWidth="1"/>
    <col min="29" max="29" width="11" style="1" customWidth="1"/>
    <col min="30" max="30" width="15" style="1" customWidth="1"/>
    <col min="31" max="31" width="16.33" style="1" customWidth="1"/>
    <col min="44" max="44" width="9.33" style="1" hidden="1"/>
    <col min="45" max="45" width="9.33" style="1" hidden="1"/>
    <col min="46" max="46" width="9.33" style="1" hidden="1"/>
    <col min="47" max="47" width="9.33" style="1" hidden="1"/>
    <col min="48" max="48" width="9.33" style="1" hidden="1"/>
    <col min="49" max="49" width="9.33" style="1" hidden="1"/>
    <col min="50" max="50" width="9.33" style="1" hidden="1"/>
    <col min="51" max="51" width="9.33" style="1" hidden="1"/>
    <col min="52" max="52" width="9.33" style="1" hidden="1"/>
    <col min="53" max="53" width="9.33" style="1" hidden="1"/>
    <col min="54" max="54" width="9.33" style="1" hidden="1"/>
    <col min="55" max="55" width="9.33" style="1" hidden="1"/>
    <col min="56" max="56" width="9.33" style="1" hidden="1"/>
    <col min="57" max="57" width="9.33" style="1" hidden="1"/>
    <col min="58" max="58" width="9.33" style="1" hidden="1"/>
    <col min="59" max="59" width="9.33" style="1" hidden="1"/>
    <col min="60" max="60" width="9.33" style="1" hidden="1"/>
    <col min="61" max="61" width="9.33" style="1" hidden="1"/>
    <col min="62" max="62" width="9.33" style="1" hidden="1"/>
    <col min="63" max="63" width="9.33" style="1" hidden="1"/>
    <col min="64" max="64" width="9.33" style="1" hidden="1"/>
    <col min="65" max="65" width="9.33" style="1" hidden="1"/>
  </cols>
  <sheetData>
    <row r="2" s="1" customFormat="1" ht="36.96" customHeight="1">
      <c r="I2" s="118"/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19"/>
      <c r="J3" s="19"/>
      <c r="K3" s="19"/>
      <c r="L3" s="20"/>
      <c r="AT3" s="17" t="s">
        <v>89</v>
      </c>
    </row>
    <row r="4" s="1" customFormat="1" ht="24.96" customHeight="1">
      <c r="B4" s="20"/>
      <c r="D4" s="21" t="s">
        <v>105</v>
      </c>
      <c r="I4" s="118"/>
      <c r="L4" s="20"/>
      <c r="M4" s="120" t="s">
        <v>10</v>
      </c>
      <c r="AT4" s="17" t="s">
        <v>3</v>
      </c>
    </row>
    <row r="5" s="1" customFormat="1" ht="6.96" customHeight="1">
      <c r="B5" s="20"/>
      <c r="I5" s="118"/>
      <c r="L5" s="20"/>
    </row>
    <row r="6" s="1" customFormat="1" ht="12" customHeight="1">
      <c r="B6" s="20"/>
      <c r="D6" s="30" t="s">
        <v>16</v>
      </c>
      <c r="I6" s="118"/>
      <c r="L6" s="20"/>
    </row>
    <row r="7" s="1" customFormat="1" ht="16.5" customHeight="1">
      <c r="B7" s="20"/>
      <c r="E7" s="121" t="str">
        <f>'Rekapitulace stavby'!K6</f>
        <v>Lesní cesta Na rovinkách</v>
      </c>
      <c r="F7" s="30"/>
      <c r="G7" s="30"/>
      <c r="H7" s="30"/>
      <c r="I7" s="118"/>
      <c r="L7" s="20"/>
    </row>
    <row r="8" s="2" customFormat="1" ht="12" customHeight="1">
      <c r="A8" s="36"/>
      <c r="B8" s="37"/>
      <c r="C8" s="36"/>
      <c r="D8" s="30" t="s">
        <v>106</v>
      </c>
      <c r="E8" s="36"/>
      <c r="F8" s="36"/>
      <c r="G8" s="36"/>
      <c r="H8" s="36"/>
      <c r="I8" s="122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230</v>
      </c>
      <c r="F9" s="36"/>
      <c r="G9" s="36"/>
      <c r="H9" s="36"/>
      <c r="I9" s="122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122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123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21</v>
      </c>
      <c r="G12" s="36"/>
      <c r="H12" s="36"/>
      <c r="I12" s="123" t="s">
        <v>22</v>
      </c>
      <c r="J12" s="67" t="str">
        <f>'Rekapitulace stavby'!AN8</f>
        <v>23. 12. 2020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122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123" t="s">
        <v>25</v>
      </c>
      <c r="J14" s="25" t="s">
        <v>26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">
        <v>27</v>
      </c>
      <c r="F15" s="36"/>
      <c r="G15" s="36"/>
      <c r="H15" s="36"/>
      <c r="I15" s="123" t="s">
        <v>28</v>
      </c>
      <c r="J15" s="25" t="s">
        <v>29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122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30</v>
      </c>
      <c r="E17" s="36"/>
      <c r="F17" s="36"/>
      <c r="G17" s="36"/>
      <c r="H17" s="36"/>
      <c r="I17" s="123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123" t="s">
        <v>28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122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32</v>
      </c>
      <c r="E20" s="36"/>
      <c r="F20" s="36"/>
      <c r="G20" s="36"/>
      <c r="H20" s="36"/>
      <c r="I20" s="123" t="s">
        <v>25</v>
      </c>
      <c r="J20" s="25" t="s">
        <v>33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">
        <v>34</v>
      </c>
      <c r="F21" s="36"/>
      <c r="G21" s="36"/>
      <c r="H21" s="36"/>
      <c r="I21" s="123" t="s">
        <v>28</v>
      </c>
      <c r="J21" s="25" t="s">
        <v>35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122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37</v>
      </c>
      <c r="E23" s="36"/>
      <c r="F23" s="36"/>
      <c r="G23" s="36"/>
      <c r="H23" s="36"/>
      <c r="I23" s="123" t="s">
        <v>25</v>
      </c>
      <c r="J23" s="25" t="s">
        <v>33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">
        <v>34</v>
      </c>
      <c r="F24" s="36"/>
      <c r="G24" s="36"/>
      <c r="H24" s="36"/>
      <c r="I24" s="123" t="s">
        <v>28</v>
      </c>
      <c r="J24" s="25" t="s">
        <v>35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122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38</v>
      </c>
      <c r="E26" s="36"/>
      <c r="F26" s="36"/>
      <c r="G26" s="36"/>
      <c r="H26" s="36"/>
      <c r="I26" s="122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24"/>
      <c r="B27" s="125"/>
      <c r="C27" s="124"/>
      <c r="D27" s="124"/>
      <c r="E27" s="34" t="s">
        <v>1</v>
      </c>
      <c r="F27" s="34"/>
      <c r="G27" s="34"/>
      <c r="H27" s="34"/>
      <c r="I27" s="126"/>
      <c r="J27" s="124"/>
      <c r="K27" s="124"/>
      <c r="L27" s="127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122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12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9" t="s">
        <v>39</v>
      </c>
      <c r="E30" s="36"/>
      <c r="F30" s="36"/>
      <c r="G30" s="36"/>
      <c r="H30" s="36"/>
      <c r="I30" s="122"/>
      <c r="J30" s="94">
        <f>ROUND(J121,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12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41</v>
      </c>
      <c r="G32" s="36"/>
      <c r="H32" s="36"/>
      <c r="I32" s="130" t="s">
        <v>40</v>
      </c>
      <c r="J32" s="41" t="s">
        <v>42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31" t="s">
        <v>43</v>
      </c>
      <c r="E33" s="30" t="s">
        <v>44</v>
      </c>
      <c r="F33" s="132">
        <f>ROUND((SUM(BE121:BE153)),  2)</f>
        <v>0</v>
      </c>
      <c r="G33" s="36"/>
      <c r="H33" s="36"/>
      <c r="I33" s="133">
        <v>0.20999999999999999</v>
      </c>
      <c r="J33" s="132">
        <f>ROUND(((SUM(BE121:BE153))*I33),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45</v>
      </c>
      <c r="F34" s="132">
        <f>ROUND((SUM(BF121:BF153)),  2)</f>
        <v>0</v>
      </c>
      <c r="G34" s="36"/>
      <c r="H34" s="36"/>
      <c r="I34" s="133">
        <v>0.14999999999999999</v>
      </c>
      <c r="J34" s="132">
        <f>ROUND(((SUM(BF121:BF153))*I34),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46</v>
      </c>
      <c r="F35" s="132">
        <f>ROUND((SUM(BG121:BG153)),  2)</f>
        <v>0</v>
      </c>
      <c r="G35" s="36"/>
      <c r="H35" s="36"/>
      <c r="I35" s="133">
        <v>0.20999999999999999</v>
      </c>
      <c r="J35" s="132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47</v>
      </c>
      <c r="F36" s="132">
        <f>ROUND((SUM(BH121:BH153)),  2)</f>
        <v>0</v>
      </c>
      <c r="G36" s="36"/>
      <c r="H36" s="36"/>
      <c r="I36" s="133">
        <v>0.14999999999999999</v>
      </c>
      <c r="J36" s="132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48</v>
      </c>
      <c r="F37" s="132">
        <f>ROUND((SUM(BI121:BI153)),  2)</f>
        <v>0</v>
      </c>
      <c r="G37" s="36"/>
      <c r="H37" s="36"/>
      <c r="I37" s="133">
        <v>0</v>
      </c>
      <c r="J37" s="132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122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34"/>
      <c r="D39" s="135" t="s">
        <v>49</v>
      </c>
      <c r="E39" s="79"/>
      <c r="F39" s="79"/>
      <c r="G39" s="136" t="s">
        <v>50</v>
      </c>
      <c r="H39" s="137" t="s">
        <v>51</v>
      </c>
      <c r="I39" s="138"/>
      <c r="J39" s="139">
        <f>SUM(J30:J37)</f>
        <v>0</v>
      </c>
      <c r="K39" s="140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122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I41" s="118"/>
      <c r="L41" s="20"/>
    </row>
    <row r="42" s="1" customFormat="1" ht="14.4" customHeight="1">
      <c r="B42" s="20"/>
      <c r="I42" s="118"/>
      <c r="L42" s="20"/>
    </row>
    <row r="43" s="1" customFormat="1" ht="14.4" customHeight="1">
      <c r="B43" s="20"/>
      <c r="I43" s="118"/>
      <c r="L43" s="20"/>
    </row>
    <row r="44" s="1" customFormat="1" ht="14.4" customHeight="1">
      <c r="B44" s="20"/>
      <c r="I44" s="118"/>
      <c r="L44" s="20"/>
    </row>
    <row r="45" s="1" customFormat="1" ht="14.4" customHeight="1">
      <c r="B45" s="20"/>
      <c r="I45" s="118"/>
      <c r="L45" s="20"/>
    </row>
    <row r="46" s="1" customFormat="1" ht="14.4" customHeight="1">
      <c r="B46" s="20"/>
      <c r="I46" s="118"/>
      <c r="L46" s="20"/>
    </row>
    <row r="47" s="1" customFormat="1" ht="14.4" customHeight="1">
      <c r="B47" s="20"/>
      <c r="I47" s="118"/>
      <c r="L47" s="20"/>
    </row>
    <row r="48" s="1" customFormat="1" ht="14.4" customHeight="1">
      <c r="B48" s="20"/>
      <c r="I48" s="118"/>
      <c r="L48" s="20"/>
    </row>
    <row r="49" s="1" customFormat="1" ht="14.4" customHeight="1">
      <c r="B49" s="20"/>
      <c r="I49" s="118"/>
      <c r="L49" s="20"/>
    </row>
    <row r="50" s="2" customFormat="1" ht="14.4" customHeight="1">
      <c r="B50" s="53"/>
      <c r="D50" s="54" t="s">
        <v>52</v>
      </c>
      <c r="E50" s="55"/>
      <c r="F50" s="55"/>
      <c r="G50" s="54" t="s">
        <v>53</v>
      </c>
      <c r="H50" s="55"/>
      <c r="I50" s="141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54</v>
      </c>
      <c r="E61" s="39"/>
      <c r="F61" s="142" t="s">
        <v>55</v>
      </c>
      <c r="G61" s="56" t="s">
        <v>54</v>
      </c>
      <c r="H61" s="39"/>
      <c r="I61" s="143"/>
      <c r="J61" s="144" t="s">
        <v>55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56</v>
      </c>
      <c r="E65" s="57"/>
      <c r="F65" s="57"/>
      <c r="G65" s="54" t="s">
        <v>57</v>
      </c>
      <c r="H65" s="57"/>
      <c r="I65" s="145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54</v>
      </c>
      <c r="E76" s="39"/>
      <c r="F76" s="142" t="s">
        <v>55</v>
      </c>
      <c r="G76" s="56" t="s">
        <v>54</v>
      </c>
      <c r="H76" s="39"/>
      <c r="I76" s="143"/>
      <c r="J76" s="144" t="s">
        <v>55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146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147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108</v>
      </c>
      <c r="D82" s="36"/>
      <c r="E82" s="36"/>
      <c r="F82" s="36"/>
      <c r="G82" s="36"/>
      <c r="H82" s="36"/>
      <c r="I82" s="122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122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122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21" t="str">
        <f>E7</f>
        <v>Lesní cesta Na rovinkách</v>
      </c>
      <c r="F85" s="30"/>
      <c r="G85" s="30"/>
      <c r="H85" s="30"/>
      <c r="I85" s="122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106</v>
      </c>
      <c r="D86" s="36"/>
      <c r="E86" s="36"/>
      <c r="F86" s="36"/>
      <c r="G86" s="36"/>
      <c r="H86" s="36"/>
      <c r="I86" s="122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13/2018c - 009.16 - obratiště</v>
      </c>
      <c r="F87" s="36"/>
      <c r="G87" s="36"/>
      <c r="H87" s="36"/>
      <c r="I87" s="122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122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6"/>
      <c r="E89" s="36"/>
      <c r="F89" s="25" t="str">
        <f>F12</f>
        <v>k. ú. Červená Třemešká</v>
      </c>
      <c r="G89" s="36"/>
      <c r="H89" s="36"/>
      <c r="I89" s="123" t="s">
        <v>22</v>
      </c>
      <c r="J89" s="67" t="str">
        <f>IF(J12="","",J12)</f>
        <v>23. 12. 2020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122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6"/>
      <c r="E91" s="36"/>
      <c r="F91" s="25" t="str">
        <f>E15</f>
        <v>Obec Červená Třemešná</v>
      </c>
      <c r="G91" s="36"/>
      <c r="H91" s="36"/>
      <c r="I91" s="123" t="s">
        <v>32</v>
      </c>
      <c r="J91" s="34" t="str">
        <f>E21</f>
        <v>Ing. Jiří Ježek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6"/>
      <c r="E92" s="36"/>
      <c r="F92" s="25" t="str">
        <f>IF(E18="","",E18)</f>
        <v>Vyplň údaj</v>
      </c>
      <c r="G92" s="36"/>
      <c r="H92" s="36"/>
      <c r="I92" s="123" t="s">
        <v>37</v>
      </c>
      <c r="J92" s="34" t="str">
        <f>E24</f>
        <v>Ing. Jiří Ježek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122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48" t="s">
        <v>109</v>
      </c>
      <c r="D94" s="134"/>
      <c r="E94" s="134"/>
      <c r="F94" s="134"/>
      <c r="G94" s="134"/>
      <c r="H94" s="134"/>
      <c r="I94" s="149"/>
      <c r="J94" s="150" t="s">
        <v>110</v>
      </c>
      <c r="K94" s="134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122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51" t="s">
        <v>111</v>
      </c>
      <c r="D96" s="36"/>
      <c r="E96" s="36"/>
      <c r="F96" s="36"/>
      <c r="G96" s="36"/>
      <c r="H96" s="36"/>
      <c r="I96" s="122"/>
      <c r="J96" s="94">
        <f>J121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112</v>
      </c>
    </row>
    <row r="97" s="9" customFormat="1" ht="24.96" customHeight="1">
      <c r="A97" s="9"/>
      <c r="B97" s="152"/>
      <c r="C97" s="9"/>
      <c r="D97" s="153" t="s">
        <v>113</v>
      </c>
      <c r="E97" s="154"/>
      <c r="F97" s="154"/>
      <c r="G97" s="154"/>
      <c r="H97" s="154"/>
      <c r="I97" s="155"/>
      <c r="J97" s="156">
        <f>J122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7"/>
      <c r="C98" s="10"/>
      <c r="D98" s="158" t="s">
        <v>114</v>
      </c>
      <c r="E98" s="159"/>
      <c r="F98" s="159"/>
      <c r="G98" s="159"/>
      <c r="H98" s="159"/>
      <c r="I98" s="160"/>
      <c r="J98" s="161">
        <f>J123</f>
        <v>0</v>
      </c>
      <c r="K98" s="10"/>
      <c r="L98" s="15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7"/>
      <c r="C99" s="10"/>
      <c r="D99" s="158" t="s">
        <v>115</v>
      </c>
      <c r="E99" s="159"/>
      <c r="F99" s="159"/>
      <c r="G99" s="159"/>
      <c r="H99" s="159"/>
      <c r="I99" s="160"/>
      <c r="J99" s="161">
        <f>J139</f>
        <v>0</v>
      </c>
      <c r="K99" s="10"/>
      <c r="L99" s="15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7"/>
      <c r="C100" s="10"/>
      <c r="D100" s="158" t="s">
        <v>116</v>
      </c>
      <c r="E100" s="159"/>
      <c r="F100" s="159"/>
      <c r="G100" s="159"/>
      <c r="H100" s="159"/>
      <c r="I100" s="160"/>
      <c r="J100" s="161">
        <f>J145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7"/>
      <c r="C101" s="10"/>
      <c r="D101" s="158" t="s">
        <v>117</v>
      </c>
      <c r="E101" s="159"/>
      <c r="F101" s="159"/>
      <c r="G101" s="159"/>
      <c r="H101" s="159"/>
      <c r="I101" s="160"/>
      <c r="J101" s="161">
        <f>J152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6"/>
      <c r="B102" s="37"/>
      <c r="C102" s="36"/>
      <c r="D102" s="36"/>
      <c r="E102" s="36"/>
      <c r="F102" s="36"/>
      <c r="G102" s="36"/>
      <c r="H102" s="36"/>
      <c r="I102" s="122"/>
      <c r="J102" s="36"/>
      <c r="K102" s="36"/>
      <c r="L102" s="53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="2" customFormat="1" ht="6.96" customHeight="1">
      <c r="A103" s="36"/>
      <c r="B103" s="58"/>
      <c r="C103" s="59"/>
      <c r="D103" s="59"/>
      <c r="E103" s="59"/>
      <c r="F103" s="59"/>
      <c r="G103" s="59"/>
      <c r="H103" s="59"/>
      <c r="I103" s="146"/>
      <c r="J103" s="59"/>
      <c r="K103" s="59"/>
      <c r="L103" s="53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7" s="2" customFormat="1" ht="6.96" customHeight="1">
      <c r="A107" s="36"/>
      <c r="B107" s="60"/>
      <c r="C107" s="61"/>
      <c r="D107" s="61"/>
      <c r="E107" s="61"/>
      <c r="F107" s="61"/>
      <c r="G107" s="61"/>
      <c r="H107" s="61"/>
      <c r="I107" s="147"/>
      <c r="J107" s="61"/>
      <c r="K107" s="61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24.96" customHeight="1">
      <c r="A108" s="36"/>
      <c r="B108" s="37"/>
      <c r="C108" s="21" t="s">
        <v>118</v>
      </c>
      <c r="D108" s="36"/>
      <c r="E108" s="36"/>
      <c r="F108" s="36"/>
      <c r="G108" s="36"/>
      <c r="H108" s="36"/>
      <c r="I108" s="122"/>
      <c r="J108" s="36"/>
      <c r="K108" s="36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6.96" customHeight="1">
      <c r="A109" s="36"/>
      <c r="B109" s="37"/>
      <c r="C109" s="36"/>
      <c r="D109" s="36"/>
      <c r="E109" s="36"/>
      <c r="F109" s="36"/>
      <c r="G109" s="36"/>
      <c r="H109" s="36"/>
      <c r="I109" s="122"/>
      <c r="J109" s="36"/>
      <c r="K109" s="36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2" customHeight="1">
      <c r="A110" s="36"/>
      <c r="B110" s="37"/>
      <c r="C110" s="30" t="s">
        <v>16</v>
      </c>
      <c r="D110" s="36"/>
      <c r="E110" s="36"/>
      <c r="F110" s="36"/>
      <c r="G110" s="36"/>
      <c r="H110" s="36"/>
      <c r="I110" s="122"/>
      <c r="J110" s="36"/>
      <c r="K110" s="36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6.5" customHeight="1">
      <c r="A111" s="36"/>
      <c r="B111" s="37"/>
      <c r="C111" s="36"/>
      <c r="D111" s="36"/>
      <c r="E111" s="121" t="str">
        <f>E7</f>
        <v>Lesní cesta Na rovinkách</v>
      </c>
      <c r="F111" s="30"/>
      <c r="G111" s="30"/>
      <c r="H111" s="30"/>
      <c r="I111" s="122"/>
      <c r="J111" s="36"/>
      <c r="K111" s="36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30" t="s">
        <v>106</v>
      </c>
      <c r="D112" s="36"/>
      <c r="E112" s="36"/>
      <c r="F112" s="36"/>
      <c r="G112" s="36"/>
      <c r="H112" s="36"/>
      <c r="I112" s="122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6.5" customHeight="1">
      <c r="A113" s="36"/>
      <c r="B113" s="37"/>
      <c r="C113" s="36"/>
      <c r="D113" s="36"/>
      <c r="E113" s="65" t="str">
        <f>E9</f>
        <v>13/2018c - 009.16 - obratiště</v>
      </c>
      <c r="F113" s="36"/>
      <c r="G113" s="36"/>
      <c r="H113" s="36"/>
      <c r="I113" s="122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6.96" customHeight="1">
      <c r="A114" s="36"/>
      <c r="B114" s="37"/>
      <c r="C114" s="36"/>
      <c r="D114" s="36"/>
      <c r="E114" s="36"/>
      <c r="F114" s="36"/>
      <c r="G114" s="36"/>
      <c r="H114" s="36"/>
      <c r="I114" s="122"/>
      <c r="J114" s="36"/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2" customHeight="1">
      <c r="A115" s="36"/>
      <c r="B115" s="37"/>
      <c r="C115" s="30" t="s">
        <v>20</v>
      </c>
      <c r="D115" s="36"/>
      <c r="E115" s="36"/>
      <c r="F115" s="25" t="str">
        <f>F12</f>
        <v>k. ú. Červená Třemešká</v>
      </c>
      <c r="G115" s="36"/>
      <c r="H115" s="36"/>
      <c r="I115" s="123" t="s">
        <v>22</v>
      </c>
      <c r="J115" s="67" t="str">
        <f>IF(J12="","",J12)</f>
        <v>23. 12. 2020</v>
      </c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6.96" customHeight="1">
      <c r="A116" s="36"/>
      <c r="B116" s="37"/>
      <c r="C116" s="36"/>
      <c r="D116" s="36"/>
      <c r="E116" s="36"/>
      <c r="F116" s="36"/>
      <c r="G116" s="36"/>
      <c r="H116" s="36"/>
      <c r="I116" s="122"/>
      <c r="J116" s="36"/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5.15" customHeight="1">
      <c r="A117" s="36"/>
      <c r="B117" s="37"/>
      <c r="C117" s="30" t="s">
        <v>24</v>
      </c>
      <c r="D117" s="36"/>
      <c r="E117" s="36"/>
      <c r="F117" s="25" t="str">
        <f>E15</f>
        <v>Obec Červená Třemešná</v>
      </c>
      <c r="G117" s="36"/>
      <c r="H117" s="36"/>
      <c r="I117" s="123" t="s">
        <v>32</v>
      </c>
      <c r="J117" s="34" t="str">
        <f>E21</f>
        <v>Ing. Jiří Ježek</v>
      </c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5.15" customHeight="1">
      <c r="A118" s="36"/>
      <c r="B118" s="37"/>
      <c r="C118" s="30" t="s">
        <v>30</v>
      </c>
      <c r="D118" s="36"/>
      <c r="E118" s="36"/>
      <c r="F118" s="25" t="str">
        <f>IF(E18="","",E18)</f>
        <v>Vyplň údaj</v>
      </c>
      <c r="G118" s="36"/>
      <c r="H118" s="36"/>
      <c r="I118" s="123" t="s">
        <v>37</v>
      </c>
      <c r="J118" s="34" t="str">
        <f>E24</f>
        <v>Ing. Jiří Ježek</v>
      </c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0.32" customHeight="1">
      <c r="A119" s="36"/>
      <c r="B119" s="37"/>
      <c r="C119" s="36"/>
      <c r="D119" s="36"/>
      <c r="E119" s="36"/>
      <c r="F119" s="36"/>
      <c r="G119" s="36"/>
      <c r="H119" s="36"/>
      <c r="I119" s="122"/>
      <c r="J119" s="36"/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11" customFormat="1" ht="29.28" customHeight="1">
      <c r="A120" s="162"/>
      <c r="B120" s="163"/>
      <c r="C120" s="164" t="s">
        <v>119</v>
      </c>
      <c r="D120" s="165" t="s">
        <v>64</v>
      </c>
      <c r="E120" s="165" t="s">
        <v>60</v>
      </c>
      <c r="F120" s="165" t="s">
        <v>61</v>
      </c>
      <c r="G120" s="165" t="s">
        <v>120</v>
      </c>
      <c r="H120" s="165" t="s">
        <v>121</v>
      </c>
      <c r="I120" s="166" t="s">
        <v>122</v>
      </c>
      <c r="J120" s="167" t="s">
        <v>110</v>
      </c>
      <c r="K120" s="168" t="s">
        <v>123</v>
      </c>
      <c r="L120" s="169"/>
      <c r="M120" s="84" t="s">
        <v>1</v>
      </c>
      <c r="N120" s="85" t="s">
        <v>43</v>
      </c>
      <c r="O120" s="85" t="s">
        <v>124</v>
      </c>
      <c r="P120" s="85" t="s">
        <v>125</v>
      </c>
      <c r="Q120" s="85" t="s">
        <v>126</v>
      </c>
      <c r="R120" s="85" t="s">
        <v>127</v>
      </c>
      <c r="S120" s="85" t="s">
        <v>128</v>
      </c>
      <c r="T120" s="86" t="s">
        <v>129</v>
      </c>
      <c r="U120" s="162"/>
      <c r="V120" s="162"/>
      <c r="W120" s="162"/>
      <c r="X120" s="162"/>
      <c r="Y120" s="162"/>
      <c r="Z120" s="162"/>
      <c r="AA120" s="162"/>
      <c r="AB120" s="162"/>
      <c r="AC120" s="162"/>
      <c r="AD120" s="162"/>
      <c r="AE120" s="162"/>
    </row>
    <row r="121" s="2" customFormat="1" ht="22.8" customHeight="1">
      <c r="A121" s="36"/>
      <c r="B121" s="37"/>
      <c r="C121" s="91" t="s">
        <v>130</v>
      </c>
      <c r="D121" s="36"/>
      <c r="E121" s="36"/>
      <c r="F121" s="36"/>
      <c r="G121" s="36"/>
      <c r="H121" s="36"/>
      <c r="I121" s="122"/>
      <c r="J121" s="170">
        <f>BK121</f>
        <v>0</v>
      </c>
      <c r="K121" s="36"/>
      <c r="L121" s="37"/>
      <c r="M121" s="87"/>
      <c r="N121" s="71"/>
      <c r="O121" s="88"/>
      <c r="P121" s="171">
        <f>P122</f>
        <v>0</v>
      </c>
      <c r="Q121" s="88"/>
      <c r="R121" s="171">
        <f>R122</f>
        <v>176.4622464</v>
      </c>
      <c r="S121" s="88"/>
      <c r="T121" s="172">
        <f>T122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7" t="s">
        <v>78</v>
      </c>
      <c r="AU121" s="17" t="s">
        <v>112</v>
      </c>
      <c r="BK121" s="173">
        <f>BK122</f>
        <v>0</v>
      </c>
    </row>
    <row r="122" s="12" customFormat="1" ht="25.92" customHeight="1">
      <c r="A122" s="12"/>
      <c r="B122" s="174"/>
      <c r="C122" s="12"/>
      <c r="D122" s="175" t="s">
        <v>78</v>
      </c>
      <c r="E122" s="176" t="s">
        <v>131</v>
      </c>
      <c r="F122" s="176" t="s">
        <v>132</v>
      </c>
      <c r="G122" s="12"/>
      <c r="H122" s="12"/>
      <c r="I122" s="177"/>
      <c r="J122" s="178">
        <f>BK122</f>
        <v>0</v>
      </c>
      <c r="K122" s="12"/>
      <c r="L122" s="174"/>
      <c r="M122" s="179"/>
      <c r="N122" s="180"/>
      <c r="O122" s="180"/>
      <c r="P122" s="181">
        <f>P123+P139+P145+P152</f>
        <v>0</v>
      </c>
      <c r="Q122" s="180"/>
      <c r="R122" s="181">
        <f>R123+R139+R145+R152</f>
        <v>176.4622464</v>
      </c>
      <c r="S122" s="180"/>
      <c r="T122" s="182">
        <f>T123+T139+T145+T152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75" t="s">
        <v>87</v>
      </c>
      <c r="AT122" s="183" t="s">
        <v>78</v>
      </c>
      <c r="AU122" s="183" t="s">
        <v>79</v>
      </c>
      <c r="AY122" s="175" t="s">
        <v>133</v>
      </c>
      <c r="BK122" s="184">
        <f>BK123+BK139+BK145+BK152</f>
        <v>0</v>
      </c>
    </row>
    <row r="123" s="12" customFormat="1" ht="22.8" customHeight="1">
      <c r="A123" s="12"/>
      <c r="B123" s="174"/>
      <c r="C123" s="12"/>
      <c r="D123" s="175" t="s">
        <v>78</v>
      </c>
      <c r="E123" s="185" t="s">
        <v>87</v>
      </c>
      <c r="F123" s="185" t="s">
        <v>134</v>
      </c>
      <c r="G123" s="12"/>
      <c r="H123" s="12"/>
      <c r="I123" s="177"/>
      <c r="J123" s="186">
        <f>BK123</f>
        <v>0</v>
      </c>
      <c r="K123" s="12"/>
      <c r="L123" s="174"/>
      <c r="M123" s="179"/>
      <c r="N123" s="180"/>
      <c r="O123" s="180"/>
      <c r="P123" s="181">
        <f>SUM(P124:P138)</f>
        <v>0</v>
      </c>
      <c r="Q123" s="180"/>
      <c r="R123" s="181">
        <f>SUM(R124:R138)</f>
        <v>0</v>
      </c>
      <c r="S123" s="180"/>
      <c r="T123" s="182">
        <f>SUM(T124:T138)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75" t="s">
        <v>87</v>
      </c>
      <c r="AT123" s="183" t="s">
        <v>78</v>
      </c>
      <c r="AU123" s="183" t="s">
        <v>87</v>
      </c>
      <c r="AY123" s="175" t="s">
        <v>133</v>
      </c>
      <c r="BK123" s="184">
        <f>SUM(BK124:BK138)</f>
        <v>0</v>
      </c>
    </row>
    <row r="124" s="2" customFormat="1" ht="48" customHeight="1">
      <c r="A124" s="36"/>
      <c r="B124" s="187"/>
      <c r="C124" s="188" t="s">
        <v>87</v>
      </c>
      <c r="D124" s="188" t="s">
        <v>135</v>
      </c>
      <c r="E124" s="189" t="s">
        <v>152</v>
      </c>
      <c r="F124" s="190" t="s">
        <v>153</v>
      </c>
      <c r="G124" s="191" t="s">
        <v>148</v>
      </c>
      <c r="H124" s="192">
        <v>63.68</v>
      </c>
      <c r="I124" s="193"/>
      <c r="J124" s="194">
        <f>ROUND(I124*H124,2)</f>
        <v>0</v>
      </c>
      <c r="K124" s="195"/>
      <c r="L124" s="37"/>
      <c r="M124" s="196" t="s">
        <v>1</v>
      </c>
      <c r="N124" s="197" t="s">
        <v>44</v>
      </c>
      <c r="O124" s="75"/>
      <c r="P124" s="198">
        <f>O124*H124</f>
        <v>0</v>
      </c>
      <c r="Q124" s="198">
        <v>0</v>
      </c>
      <c r="R124" s="198">
        <f>Q124*H124</f>
        <v>0</v>
      </c>
      <c r="S124" s="198">
        <v>0</v>
      </c>
      <c r="T124" s="199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00" t="s">
        <v>139</v>
      </c>
      <c r="AT124" s="200" t="s">
        <v>135</v>
      </c>
      <c r="AU124" s="200" t="s">
        <v>89</v>
      </c>
      <c r="AY124" s="17" t="s">
        <v>133</v>
      </c>
      <c r="BE124" s="201">
        <f>IF(N124="základní",J124,0)</f>
        <v>0</v>
      </c>
      <c r="BF124" s="201">
        <f>IF(N124="snížená",J124,0)</f>
        <v>0</v>
      </c>
      <c r="BG124" s="201">
        <f>IF(N124="zákl. přenesená",J124,0)</f>
        <v>0</v>
      </c>
      <c r="BH124" s="201">
        <f>IF(N124="sníž. přenesená",J124,0)</f>
        <v>0</v>
      </c>
      <c r="BI124" s="201">
        <f>IF(N124="nulová",J124,0)</f>
        <v>0</v>
      </c>
      <c r="BJ124" s="17" t="s">
        <v>87</v>
      </c>
      <c r="BK124" s="201">
        <f>ROUND(I124*H124,2)</f>
        <v>0</v>
      </c>
      <c r="BL124" s="17" t="s">
        <v>139</v>
      </c>
      <c r="BM124" s="200" t="s">
        <v>231</v>
      </c>
    </row>
    <row r="125" s="13" customFormat="1">
      <c r="A125" s="13"/>
      <c r="B125" s="206"/>
      <c r="C125" s="13"/>
      <c r="D125" s="202" t="s">
        <v>143</v>
      </c>
      <c r="E125" s="207" t="s">
        <v>1</v>
      </c>
      <c r="F125" s="208" t="s">
        <v>232</v>
      </c>
      <c r="G125" s="13"/>
      <c r="H125" s="209">
        <v>63.68</v>
      </c>
      <c r="I125" s="210"/>
      <c r="J125" s="13"/>
      <c r="K125" s="13"/>
      <c r="L125" s="206"/>
      <c r="M125" s="211"/>
      <c r="N125" s="212"/>
      <c r="O125" s="212"/>
      <c r="P125" s="212"/>
      <c r="Q125" s="212"/>
      <c r="R125" s="212"/>
      <c r="S125" s="212"/>
      <c r="T125" s="2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07" t="s">
        <v>143</v>
      </c>
      <c r="AU125" s="207" t="s">
        <v>89</v>
      </c>
      <c r="AV125" s="13" t="s">
        <v>89</v>
      </c>
      <c r="AW125" s="13" t="s">
        <v>36</v>
      </c>
      <c r="AX125" s="13" t="s">
        <v>79</v>
      </c>
      <c r="AY125" s="207" t="s">
        <v>133</v>
      </c>
    </row>
    <row r="126" s="14" customFormat="1">
      <c r="A126" s="14"/>
      <c r="B126" s="214"/>
      <c r="C126" s="14"/>
      <c r="D126" s="202" t="s">
        <v>143</v>
      </c>
      <c r="E126" s="215" t="s">
        <v>1</v>
      </c>
      <c r="F126" s="216" t="s">
        <v>145</v>
      </c>
      <c r="G126" s="14"/>
      <c r="H126" s="217">
        <v>63.68</v>
      </c>
      <c r="I126" s="218"/>
      <c r="J126" s="14"/>
      <c r="K126" s="14"/>
      <c r="L126" s="214"/>
      <c r="M126" s="219"/>
      <c r="N126" s="220"/>
      <c r="O126" s="220"/>
      <c r="P126" s="220"/>
      <c r="Q126" s="220"/>
      <c r="R126" s="220"/>
      <c r="S126" s="220"/>
      <c r="T126" s="221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15" t="s">
        <v>143</v>
      </c>
      <c r="AU126" s="215" t="s">
        <v>89</v>
      </c>
      <c r="AV126" s="14" t="s">
        <v>139</v>
      </c>
      <c r="AW126" s="14" t="s">
        <v>36</v>
      </c>
      <c r="AX126" s="14" t="s">
        <v>87</v>
      </c>
      <c r="AY126" s="215" t="s">
        <v>133</v>
      </c>
    </row>
    <row r="127" s="2" customFormat="1" ht="48" customHeight="1">
      <c r="A127" s="36"/>
      <c r="B127" s="187"/>
      <c r="C127" s="188" t="s">
        <v>89</v>
      </c>
      <c r="D127" s="188" t="s">
        <v>135</v>
      </c>
      <c r="E127" s="189" t="s">
        <v>233</v>
      </c>
      <c r="F127" s="190" t="s">
        <v>234</v>
      </c>
      <c r="G127" s="191" t="s">
        <v>148</v>
      </c>
      <c r="H127" s="192">
        <v>63.68</v>
      </c>
      <c r="I127" s="193"/>
      <c r="J127" s="194">
        <f>ROUND(I127*H127,2)</f>
        <v>0</v>
      </c>
      <c r="K127" s="195"/>
      <c r="L127" s="37"/>
      <c r="M127" s="196" t="s">
        <v>1</v>
      </c>
      <c r="N127" s="197" t="s">
        <v>44</v>
      </c>
      <c r="O127" s="75"/>
      <c r="P127" s="198">
        <f>O127*H127</f>
        <v>0</v>
      </c>
      <c r="Q127" s="198">
        <v>0</v>
      </c>
      <c r="R127" s="198">
        <f>Q127*H127</f>
        <v>0</v>
      </c>
      <c r="S127" s="198">
        <v>0</v>
      </c>
      <c r="T127" s="199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00" t="s">
        <v>139</v>
      </c>
      <c r="AT127" s="200" t="s">
        <v>135</v>
      </c>
      <c r="AU127" s="200" t="s">
        <v>89</v>
      </c>
      <c r="AY127" s="17" t="s">
        <v>133</v>
      </c>
      <c r="BE127" s="201">
        <f>IF(N127="základní",J127,0)</f>
        <v>0</v>
      </c>
      <c r="BF127" s="201">
        <f>IF(N127="snížená",J127,0)</f>
        <v>0</v>
      </c>
      <c r="BG127" s="201">
        <f>IF(N127="zákl. přenesená",J127,0)</f>
        <v>0</v>
      </c>
      <c r="BH127" s="201">
        <f>IF(N127="sníž. přenesená",J127,0)</f>
        <v>0</v>
      </c>
      <c r="BI127" s="201">
        <f>IF(N127="nulová",J127,0)</f>
        <v>0</v>
      </c>
      <c r="BJ127" s="17" t="s">
        <v>87</v>
      </c>
      <c r="BK127" s="201">
        <f>ROUND(I127*H127,2)</f>
        <v>0</v>
      </c>
      <c r="BL127" s="17" t="s">
        <v>139</v>
      </c>
      <c r="BM127" s="200" t="s">
        <v>235</v>
      </c>
    </row>
    <row r="128" s="13" customFormat="1">
      <c r="A128" s="13"/>
      <c r="B128" s="206"/>
      <c r="C128" s="13"/>
      <c r="D128" s="202" t="s">
        <v>143</v>
      </c>
      <c r="E128" s="207" t="s">
        <v>1</v>
      </c>
      <c r="F128" s="208" t="s">
        <v>232</v>
      </c>
      <c r="G128" s="13"/>
      <c r="H128" s="209">
        <v>63.68</v>
      </c>
      <c r="I128" s="210"/>
      <c r="J128" s="13"/>
      <c r="K128" s="13"/>
      <c r="L128" s="206"/>
      <c r="M128" s="211"/>
      <c r="N128" s="212"/>
      <c r="O128" s="212"/>
      <c r="P128" s="212"/>
      <c r="Q128" s="212"/>
      <c r="R128" s="212"/>
      <c r="S128" s="212"/>
      <c r="T128" s="2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07" t="s">
        <v>143</v>
      </c>
      <c r="AU128" s="207" t="s">
        <v>89</v>
      </c>
      <c r="AV128" s="13" t="s">
        <v>89</v>
      </c>
      <c r="AW128" s="13" t="s">
        <v>36</v>
      </c>
      <c r="AX128" s="13" t="s">
        <v>79</v>
      </c>
      <c r="AY128" s="207" t="s">
        <v>133</v>
      </c>
    </row>
    <row r="129" s="14" customFormat="1">
      <c r="A129" s="14"/>
      <c r="B129" s="214"/>
      <c r="C129" s="14"/>
      <c r="D129" s="202" t="s">
        <v>143</v>
      </c>
      <c r="E129" s="215" t="s">
        <v>1</v>
      </c>
      <c r="F129" s="216" t="s">
        <v>145</v>
      </c>
      <c r="G129" s="14"/>
      <c r="H129" s="217">
        <v>63.68</v>
      </c>
      <c r="I129" s="218"/>
      <c r="J129" s="14"/>
      <c r="K129" s="14"/>
      <c r="L129" s="214"/>
      <c r="M129" s="219"/>
      <c r="N129" s="220"/>
      <c r="O129" s="220"/>
      <c r="P129" s="220"/>
      <c r="Q129" s="220"/>
      <c r="R129" s="220"/>
      <c r="S129" s="220"/>
      <c r="T129" s="221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15" t="s">
        <v>143</v>
      </c>
      <c r="AU129" s="215" t="s">
        <v>89</v>
      </c>
      <c r="AV129" s="14" t="s">
        <v>139</v>
      </c>
      <c r="AW129" s="14" t="s">
        <v>36</v>
      </c>
      <c r="AX129" s="14" t="s">
        <v>87</v>
      </c>
      <c r="AY129" s="215" t="s">
        <v>133</v>
      </c>
    </row>
    <row r="130" s="2" customFormat="1" ht="72" customHeight="1">
      <c r="A130" s="36"/>
      <c r="B130" s="187"/>
      <c r="C130" s="188" t="s">
        <v>151</v>
      </c>
      <c r="D130" s="188" t="s">
        <v>135</v>
      </c>
      <c r="E130" s="189" t="s">
        <v>166</v>
      </c>
      <c r="F130" s="190" t="s">
        <v>167</v>
      </c>
      <c r="G130" s="191" t="s">
        <v>148</v>
      </c>
      <c r="H130" s="192">
        <v>0.91000000000000003</v>
      </c>
      <c r="I130" s="193"/>
      <c r="J130" s="194">
        <f>ROUND(I130*H130,2)</f>
        <v>0</v>
      </c>
      <c r="K130" s="195"/>
      <c r="L130" s="37"/>
      <c r="M130" s="196" t="s">
        <v>1</v>
      </c>
      <c r="N130" s="197" t="s">
        <v>44</v>
      </c>
      <c r="O130" s="75"/>
      <c r="P130" s="198">
        <f>O130*H130</f>
        <v>0</v>
      </c>
      <c r="Q130" s="198">
        <v>0</v>
      </c>
      <c r="R130" s="198">
        <f>Q130*H130</f>
        <v>0</v>
      </c>
      <c r="S130" s="198">
        <v>0</v>
      </c>
      <c r="T130" s="199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00" t="s">
        <v>139</v>
      </c>
      <c r="AT130" s="200" t="s">
        <v>135</v>
      </c>
      <c r="AU130" s="200" t="s">
        <v>89</v>
      </c>
      <c r="AY130" s="17" t="s">
        <v>133</v>
      </c>
      <c r="BE130" s="201">
        <f>IF(N130="základní",J130,0)</f>
        <v>0</v>
      </c>
      <c r="BF130" s="201">
        <f>IF(N130="snížená",J130,0)</f>
        <v>0</v>
      </c>
      <c r="BG130" s="201">
        <f>IF(N130="zákl. přenesená",J130,0)</f>
        <v>0</v>
      </c>
      <c r="BH130" s="201">
        <f>IF(N130="sníž. přenesená",J130,0)</f>
        <v>0</v>
      </c>
      <c r="BI130" s="201">
        <f>IF(N130="nulová",J130,0)</f>
        <v>0</v>
      </c>
      <c r="BJ130" s="17" t="s">
        <v>87</v>
      </c>
      <c r="BK130" s="201">
        <f>ROUND(I130*H130,2)</f>
        <v>0</v>
      </c>
      <c r="BL130" s="17" t="s">
        <v>139</v>
      </c>
      <c r="BM130" s="200" t="s">
        <v>236</v>
      </c>
    </row>
    <row r="131" s="13" customFormat="1">
      <c r="A131" s="13"/>
      <c r="B131" s="206"/>
      <c r="C131" s="13"/>
      <c r="D131" s="202" t="s">
        <v>143</v>
      </c>
      <c r="E131" s="207" t="s">
        <v>1</v>
      </c>
      <c r="F131" s="208" t="s">
        <v>237</v>
      </c>
      <c r="G131" s="13"/>
      <c r="H131" s="209">
        <v>0.91000000000000003</v>
      </c>
      <c r="I131" s="210"/>
      <c r="J131" s="13"/>
      <c r="K131" s="13"/>
      <c r="L131" s="206"/>
      <c r="M131" s="211"/>
      <c r="N131" s="212"/>
      <c r="O131" s="212"/>
      <c r="P131" s="212"/>
      <c r="Q131" s="212"/>
      <c r="R131" s="212"/>
      <c r="S131" s="212"/>
      <c r="T131" s="2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07" t="s">
        <v>143</v>
      </c>
      <c r="AU131" s="207" t="s">
        <v>89</v>
      </c>
      <c r="AV131" s="13" t="s">
        <v>89</v>
      </c>
      <c r="AW131" s="13" t="s">
        <v>36</v>
      </c>
      <c r="AX131" s="13" t="s">
        <v>79</v>
      </c>
      <c r="AY131" s="207" t="s">
        <v>133</v>
      </c>
    </row>
    <row r="132" s="14" customFormat="1">
      <c r="A132" s="14"/>
      <c r="B132" s="214"/>
      <c r="C132" s="14"/>
      <c r="D132" s="202" t="s">
        <v>143</v>
      </c>
      <c r="E132" s="215" t="s">
        <v>1</v>
      </c>
      <c r="F132" s="216" t="s">
        <v>145</v>
      </c>
      <c r="G132" s="14"/>
      <c r="H132" s="217">
        <v>0.91000000000000003</v>
      </c>
      <c r="I132" s="218"/>
      <c r="J132" s="14"/>
      <c r="K132" s="14"/>
      <c r="L132" s="214"/>
      <c r="M132" s="219"/>
      <c r="N132" s="220"/>
      <c r="O132" s="220"/>
      <c r="P132" s="220"/>
      <c r="Q132" s="220"/>
      <c r="R132" s="220"/>
      <c r="S132" s="220"/>
      <c r="T132" s="221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15" t="s">
        <v>143</v>
      </c>
      <c r="AU132" s="215" t="s">
        <v>89</v>
      </c>
      <c r="AV132" s="14" t="s">
        <v>139</v>
      </c>
      <c r="AW132" s="14" t="s">
        <v>36</v>
      </c>
      <c r="AX132" s="14" t="s">
        <v>87</v>
      </c>
      <c r="AY132" s="215" t="s">
        <v>133</v>
      </c>
    </row>
    <row r="133" s="2" customFormat="1" ht="36" customHeight="1">
      <c r="A133" s="36"/>
      <c r="B133" s="187"/>
      <c r="C133" s="188" t="s">
        <v>139</v>
      </c>
      <c r="D133" s="188" t="s">
        <v>135</v>
      </c>
      <c r="E133" s="189" t="s">
        <v>171</v>
      </c>
      <c r="F133" s="190" t="s">
        <v>172</v>
      </c>
      <c r="G133" s="191" t="s">
        <v>148</v>
      </c>
      <c r="H133" s="192">
        <v>63.68</v>
      </c>
      <c r="I133" s="193"/>
      <c r="J133" s="194">
        <f>ROUND(I133*H133,2)</f>
        <v>0</v>
      </c>
      <c r="K133" s="195"/>
      <c r="L133" s="37"/>
      <c r="M133" s="196" t="s">
        <v>1</v>
      </c>
      <c r="N133" s="197" t="s">
        <v>44</v>
      </c>
      <c r="O133" s="75"/>
      <c r="P133" s="198">
        <f>O133*H133</f>
        <v>0</v>
      </c>
      <c r="Q133" s="198">
        <v>0</v>
      </c>
      <c r="R133" s="198">
        <f>Q133*H133</f>
        <v>0</v>
      </c>
      <c r="S133" s="198">
        <v>0</v>
      </c>
      <c r="T133" s="199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00" t="s">
        <v>139</v>
      </c>
      <c r="AT133" s="200" t="s">
        <v>135</v>
      </c>
      <c r="AU133" s="200" t="s">
        <v>89</v>
      </c>
      <c r="AY133" s="17" t="s">
        <v>133</v>
      </c>
      <c r="BE133" s="201">
        <f>IF(N133="základní",J133,0)</f>
        <v>0</v>
      </c>
      <c r="BF133" s="201">
        <f>IF(N133="snížená",J133,0)</f>
        <v>0</v>
      </c>
      <c r="BG133" s="201">
        <f>IF(N133="zákl. přenesená",J133,0)</f>
        <v>0</v>
      </c>
      <c r="BH133" s="201">
        <f>IF(N133="sníž. přenesená",J133,0)</f>
        <v>0</v>
      </c>
      <c r="BI133" s="201">
        <f>IF(N133="nulová",J133,0)</f>
        <v>0</v>
      </c>
      <c r="BJ133" s="17" t="s">
        <v>87</v>
      </c>
      <c r="BK133" s="201">
        <f>ROUND(I133*H133,2)</f>
        <v>0</v>
      </c>
      <c r="BL133" s="17" t="s">
        <v>139</v>
      </c>
      <c r="BM133" s="200" t="s">
        <v>238</v>
      </c>
    </row>
    <row r="134" s="13" customFormat="1">
      <c r="A134" s="13"/>
      <c r="B134" s="206"/>
      <c r="C134" s="13"/>
      <c r="D134" s="202" t="s">
        <v>143</v>
      </c>
      <c r="E134" s="207" t="s">
        <v>1</v>
      </c>
      <c r="F134" s="208" t="s">
        <v>232</v>
      </c>
      <c r="G134" s="13"/>
      <c r="H134" s="209">
        <v>63.68</v>
      </c>
      <c r="I134" s="210"/>
      <c r="J134" s="13"/>
      <c r="K134" s="13"/>
      <c r="L134" s="206"/>
      <c r="M134" s="211"/>
      <c r="N134" s="212"/>
      <c r="O134" s="212"/>
      <c r="P134" s="212"/>
      <c r="Q134" s="212"/>
      <c r="R134" s="212"/>
      <c r="S134" s="212"/>
      <c r="T134" s="2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07" t="s">
        <v>143</v>
      </c>
      <c r="AU134" s="207" t="s">
        <v>89</v>
      </c>
      <c r="AV134" s="13" t="s">
        <v>89</v>
      </c>
      <c r="AW134" s="13" t="s">
        <v>36</v>
      </c>
      <c r="AX134" s="13" t="s">
        <v>79</v>
      </c>
      <c r="AY134" s="207" t="s">
        <v>133</v>
      </c>
    </row>
    <row r="135" s="14" customFormat="1">
      <c r="A135" s="14"/>
      <c r="B135" s="214"/>
      <c r="C135" s="14"/>
      <c r="D135" s="202" t="s">
        <v>143</v>
      </c>
      <c r="E135" s="215" t="s">
        <v>1</v>
      </c>
      <c r="F135" s="216" t="s">
        <v>145</v>
      </c>
      <c r="G135" s="14"/>
      <c r="H135" s="217">
        <v>63.68</v>
      </c>
      <c r="I135" s="218"/>
      <c r="J135" s="14"/>
      <c r="K135" s="14"/>
      <c r="L135" s="214"/>
      <c r="M135" s="219"/>
      <c r="N135" s="220"/>
      <c r="O135" s="220"/>
      <c r="P135" s="220"/>
      <c r="Q135" s="220"/>
      <c r="R135" s="220"/>
      <c r="S135" s="220"/>
      <c r="T135" s="221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15" t="s">
        <v>143</v>
      </c>
      <c r="AU135" s="215" t="s">
        <v>89</v>
      </c>
      <c r="AV135" s="14" t="s">
        <v>139</v>
      </c>
      <c r="AW135" s="14" t="s">
        <v>36</v>
      </c>
      <c r="AX135" s="14" t="s">
        <v>87</v>
      </c>
      <c r="AY135" s="215" t="s">
        <v>133</v>
      </c>
    </row>
    <row r="136" s="2" customFormat="1" ht="24" customHeight="1">
      <c r="A136" s="36"/>
      <c r="B136" s="187"/>
      <c r="C136" s="188" t="s">
        <v>160</v>
      </c>
      <c r="D136" s="188" t="s">
        <v>135</v>
      </c>
      <c r="E136" s="189" t="s">
        <v>176</v>
      </c>
      <c r="F136" s="190" t="s">
        <v>177</v>
      </c>
      <c r="G136" s="191" t="s">
        <v>138</v>
      </c>
      <c r="H136" s="192">
        <v>221.81999999999999</v>
      </c>
      <c r="I136" s="193"/>
      <c r="J136" s="194">
        <f>ROUND(I136*H136,2)</f>
        <v>0</v>
      </c>
      <c r="K136" s="195"/>
      <c r="L136" s="37"/>
      <c r="M136" s="196" t="s">
        <v>1</v>
      </c>
      <c r="N136" s="197" t="s">
        <v>44</v>
      </c>
      <c r="O136" s="75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0" t="s">
        <v>139</v>
      </c>
      <c r="AT136" s="200" t="s">
        <v>135</v>
      </c>
      <c r="AU136" s="200" t="s">
        <v>89</v>
      </c>
      <c r="AY136" s="17" t="s">
        <v>133</v>
      </c>
      <c r="BE136" s="201">
        <f>IF(N136="základní",J136,0)</f>
        <v>0</v>
      </c>
      <c r="BF136" s="201">
        <f>IF(N136="snížená",J136,0)</f>
        <v>0</v>
      </c>
      <c r="BG136" s="201">
        <f>IF(N136="zákl. přenesená",J136,0)</f>
        <v>0</v>
      </c>
      <c r="BH136" s="201">
        <f>IF(N136="sníž. přenesená",J136,0)</f>
        <v>0</v>
      </c>
      <c r="BI136" s="201">
        <f>IF(N136="nulová",J136,0)</f>
        <v>0</v>
      </c>
      <c r="BJ136" s="17" t="s">
        <v>87</v>
      </c>
      <c r="BK136" s="201">
        <f>ROUND(I136*H136,2)</f>
        <v>0</v>
      </c>
      <c r="BL136" s="17" t="s">
        <v>139</v>
      </c>
      <c r="BM136" s="200" t="s">
        <v>239</v>
      </c>
    </row>
    <row r="137" s="13" customFormat="1">
      <c r="A137" s="13"/>
      <c r="B137" s="206"/>
      <c r="C137" s="13"/>
      <c r="D137" s="202" t="s">
        <v>143</v>
      </c>
      <c r="E137" s="207" t="s">
        <v>1</v>
      </c>
      <c r="F137" s="208" t="s">
        <v>225</v>
      </c>
      <c r="G137" s="13"/>
      <c r="H137" s="209">
        <v>221.81999999999999</v>
      </c>
      <c r="I137" s="210"/>
      <c r="J137" s="13"/>
      <c r="K137" s="13"/>
      <c r="L137" s="206"/>
      <c r="M137" s="211"/>
      <c r="N137" s="212"/>
      <c r="O137" s="212"/>
      <c r="P137" s="212"/>
      <c r="Q137" s="212"/>
      <c r="R137" s="212"/>
      <c r="S137" s="212"/>
      <c r="T137" s="2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07" t="s">
        <v>143</v>
      </c>
      <c r="AU137" s="207" t="s">
        <v>89</v>
      </c>
      <c r="AV137" s="13" t="s">
        <v>89</v>
      </c>
      <c r="AW137" s="13" t="s">
        <v>36</v>
      </c>
      <c r="AX137" s="13" t="s">
        <v>79</v>
      </c>
      <c r="AY137" s="207" t="s">
        <v>133</v>
      </c>
    </row>
    <row r="138" s="14" customFormat="1">
      <c r="A138" s="14"/>
      <c r="B138" s="214"/>
      <c r="C138" s="14"/>
      <c r="D138" s="202" t="s">
        <v>143</v>
      </c>
      <c r="E138" s="215" t="s">
        <v>1</v>
      </c>
      <c r="F138" s="216" t="s">
        <v>145</v>
      </c>
      <c r="G138" s="14"/>
      <c r="H138" s="217">
        <v>221.81999999999999</v>
      </c>
      <c r="I138" s="218"/>
      <c r="J138" s="14"/>
      <c r="K138" s="14"/>
      <c r="L138" s="214"/>
      <c r="M138" s="219"/>
      <c r="N138" s="220"/>
      <c r="O138" s="220"/>
      <c r="P138" s="220"/>
      <c r="Q138" s="220"/>
      <c r="R138" s="220"/>
      <c r="S138" s="220"/>
      <c r="T138" s="22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15" t="s">
        <v>143</v>
      </c>
      <c r="AU138" s="215" t="s">
        <v>89</v>
      </c>
      <c r="AV138" s="14" t="s">
        <v>139</v>
      </c>
      <c r="AW138" s="14" t="s">
        <v>36</v>
      </c>
      <c r="AX138" s="14" t="s">
        <v>87</v>
      </c>
      <c r="AY138" s="215" t="s">
        <v>133</v>
      </c>
    </row>
    <row r="139" s="12" customFormat="1" ht="22.8" customHeight="1">
      <c r="A139" s="12"/>
      <c r="B139" s="174"/>
      <c r="C139" s="12"/>
      <c r="D139" s="175" t="s">
        <v>78</v>
      </c>
      <c r="E139" s="185" t="s">
        <v>89</v>
      </c>
      <c r="F139" s="185" t="s">
        <v>191</v>
      </c>
      <c r="G139" s="12"/>
      <c r="H139" s="12"/>
      <c r="I139" s="177"/>
      <c r="J139" s="186">
        <f>BK139</f>
        <v>0</v>
      </c>
      <c r="K139" s="12"/>
      <c r="L139" s="174"/>
      <c r="M139" s="179"/>
      <c r="N139" s="180"/>
      <c r="O139" s="180"/>
      <c r="P139" s="181">
        <f>SUM(P140:P144)</f>
        <v>0</v>
      </c>
      <c r="Q139" s="180"/>
      <c r="R139" s="181">
        <f>SUM(R140:R144)</f>
        <v>0.13309199999999999</v>
      </c>
      <c r="S139" s="180"/>
      <c r="T139" s="182">
        <f>SUM(T140:T144)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75" t="s">
        <v>87</v>
      </c>
      <c r="AT139" s="183" t="s">
        <v>78</v>
      </c>
      <c r="AU139" s="183" t="s">
        <v>87</v>
      </c>
      <c r="AY139" s="175" t="s">
        <v>133</v>
      </c>
      <c r="BK139" s="184">
        <f>SUM(BK140:BK144)</f>
        <v>0</v>
      </c>
    </row>
    <row r="140" s="2" customFormat="1" ht="36" customHeight="1">
      <c r="A140" s="36"/>
      <c r="B140" s="187"/>
      <c r="C140" s="188" t="s">
        <v>165</v>
      </c>
      <c r="D140" s="188" t="s">
        <v>135</v>
      </c>
      <c r="E140" s="189" t="s">
        <v>193</v>
      </c>
      <c r="F140" s="190" t="s">
        <v>194</v>
      </c>
      <c r="G140" s="191" t="s">
        <v>138</v>
      </c>
      <c r="H140" s="192">
        <v>221.81999999999999</v>
      </c>
      <c r="I140" s="193"/>
      <c r="J140" s="194">
        <f>ROUND(I140*H140,2)</f>
        <v>0</v>
      </c>
      <c r="K140" s="195"/>
      <c r="L140" s="37"/>
      <c r="M140" s="196" t="s">
        <v>1</v>
      </c>
      <c r="N140" s="197" t="s">
        <v>44</v>
      </c>
      <c r="O140" s="75"/>
      <c r="P140" s="198">
        <f>O140*H140</f>
        <v>0</v>
      </c>
      <c r="Q140" s="198">
        <v>0.00013999999999999999</v>
      </c>
      <c r="R140" s="198">
        <f>Q140*H140</f>
        <v>0.031054799999999997</v>
      </c>
      <c r="S140" s="198">
        <v>0</v>
      </c>
      <c r="T140" s="199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0" t="s">
        <v>139</v>
      </c>
      <c r="AT140" s="200" t="s">
        <v>135</v>
      </c>
      <c r="AU140" s="200" t="s">
        <v>89</v>
      </c>
      <c r="AY140" s="17" t="s">
        <v>133</v>
      </c>
      <c r="BE140" s="201">
        <f>IF(N140="základní",J140,0)</f>
        <v>0</v>
      </c>
      <c r="BF140" s="201">
        <f>IF(N140="snížená",J140,0)</f>
        <v>0</v>
      </c>
      <c r="BG140" s="201">
        <f>IF(N140="zákl. přenesená",J140,0)</f>
        <v>0</v>
      </c>
      <c r="BH140" s="201">
        <f>IF(N140="sníž. přenesená",J140,0)</f>
        <v>0</v>
      </c>
      <c r="BI140" s="201">
        <f>IF(N140="nulová",J140,0)</f>
        <v>0</v>
      </c>
      <c r="BJ140" s="17" t="s">
        <v>87</v>
      </c>
      <c r="BK140" s="201">
        <f>ROUND(I140*H140,2)</f>
        <v>0</v>
      </c>
      <c r="BL140" s="17" t="s">
        <v>139</v>
      </c>
      <c r="BM140" s="200" t="s">
        <v>240</v>
      </c>
    </row>
    <row r="141" s="13" customFormat="1">
      <c r="A141" s="13"/>
      <c r="B141" s="206"/>
      <c r="C141" s="13"/>
      <c r="D141" s="202" t="s">
        <v>143</v>
      </c>
      <c r="E141" s="207" t="s">
        <v>1</v>
      </c>
      <c r="F141" s="208" t="s">
        <v>225</v>
      </c>
      <c r="G141" s="13"/>
      <c r="H141" s="209">
        <v>221.81999999999999</v>
      </c>
      <c r="I141" s="210"/>
      <c r="J141" s="13"/>
      <c r="K141" s="13"/>
      <c r="L141" s="206"/>
      <c r="M141" s="211"/>
      <c r="N141" s="212"/>
      <c r="O141" s="212"/>
      <c r="P141" s="212"/>
      <c r="Q141" s="212"/>
      <c r="R141" s="212"/>
      <c r="S141" s="212"/>
      <c r="T141" s="2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07" t="s">
        <v>143</v>
      </c>
      <c r="AU141" s="207" t="s">
        <v>89</v>
      </c>
      <c r="AV141" s="13" t="s">
        <v>89</v>
      </c>
      <c r="AW141" s="13" t="s">
        <v>36</v>
      </c>
      <c r="AX141" s="13" t="s">
        <v>79</v>
      </c>
      <c r="AY141" s="207" t="s">
        <v>133</v>
      </c>
    </row>
    <row r="142" s="14" customFormat="1">
      <c r="A142" s="14"/>
      <c r="B142" s="214"/>
      <c r="C142" s="14"/>
      <c r="D142" s="202" t="s">
        <v>143</v>
      </c>
      <c r="E142" s="215" t="s">
        <v>1</v>
      </c>
      <c r="F142" s="216" t="s">
        <v>145</v>
      </c>
      <c r="G142" s="14"/>
      <c r="H142" s="217">
        <v>221.81999999999999</v>
      </c>
      <c r="I142" s="218"/>
      <c r="J142" s="14"/>
      <c r="K142" s="14"/>
      <c r="L142" s="214"/>
      <c r="M142" s="219"/>
      <c r="N142" s="220"/>
      <c r="O142" s="220"/>
      <c r="P142" s="220"/>
      <c r="Q142" s="220"/>
      <c r="R142" s="220"/>
      <c r="S142" s="220"/>
      <c r="T142" s="22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15" t="s">
        <v>143</v>
      </c>
      <c r="AU142" s="215" t="s">
        <v>89</v>
      </c>
      <c r="AV142" s="14" t="s">
        <v>139</v>
      </c>
      <c r="AW142" s="14" t="s">
        <v>36</v>
      </c>
      <c r="AX142" s="14" t="s">
        <v>87</v>
      </c>
      <c r="AY142" s="215" t="s">
        <v>133</v>
      </c>
    </row>
    <row r="143" s="2" customFormat="1" ht="24" customHeight="1">
      <c r="A143" s="36"/>
      <c r="B143" s="187"/>
      <c r="C143" s="222" t="s">
        <v>170</v>
      </c>
      <c r="D143" s="222" t="s">
        <v>198</v>
      </c>
      <c r="E143" s="223" t="s">
        <v>199</v>
      </c>
      <c r="F143" s="224" t="s">
        <v>200</v>
      </c>
      <c r="G143" s="225" t="s">
        <v>138</v>
      </c>
      <c r="H143" s="226">
        <v>255.09299999999999</v>
      </c>
      <c r="I143" s="227"/>
      <c r="J143" s="228">
        <f>ROUND(I143*H143,2)</f>
        <v>0</v>
      </c>
      <c r="K143" s="229"/>
      <c r="L143" s="230"/>
      <c r="M143" s="231" t="s">
        <v>1</v>
      </c>
      <c r="N143" s="232" t="s">
        <v>44</v>
      </c>
      <c r="O143" s="75"/>
      <c r="P143" s="198">
        <f>O143*H143</f>
        <v>0</v>
      </c>
      <c r="Q143" s="198">
        <v>0.00040000000000000002</v>
      </c>
      <c r="R143" s="198">
        <f>Q143*H143</f>
        <v>0.1020372</v>
      </c>
      <c r="S143" s="198">
        <v>0</v>
      </c>
      <c r="T143" s="199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0" t="s">
        <v>175</v>
      </c>
      <c r="AT143" s="200" t="s">
        <v>198</v>
      </c>
      <c r="AU143" s="200" t="s">
        <v>89</v>
      </c>
      <c r="AY143" s="17" t="s">
        <v>133</v>
      </c>
      <c r="BE143" s="201">
        <f>IF(N143="základní",J143,0)</f>
        <v>0</v>
      </c>
      <c r="BF143" s="201">
        <f>IF(N143="snížená",J143,0)</f>
        <v>0</v>
      </c>
      <c r="BG143" s="201">
        <f>IF(N143="zákl. přenesená",J143,0)</f>
        <v>0</v>
      </c>
      <c r="BH143" s="201">
        <f>IF(N143="sníž. přenesená",J143,0)</f>
        <v>0</v>
      </c>
      <c r="BI143" s="201">
        <f>IF(N143="nulová",J143,0)</f>
        <v>0</v>
      </c>
      <c r="BJ143" s="17" t="s">
        <v>87</v>
      </c>
      <c r="BK143" s="201">
        <f>ROUND(I143*H143,2)</f>
        <v>0</v>
      </c>
      <c r="BL143" s="17" t="s">
        <v>139</v>
      </c>
      <c r="BM143" s="200" t="s">
        <v>241</v>
      </c>
    </row>
    <row r="144" s="13" customFormat="1">
      <c r="A144" s="13"/>
      <c r="B144" s="206"/>
      <c r="C144" s="13"/>
      <c r="D144" s="202" t="s">
        <v>143</v>
      </c>
      <c r="E144" s="13"/>
      <c r="F144" s="208" t="s">
        <v>242</v>
      </c>
      <c r="G144" s="13"/>
      <c r="H144" s="209">
        <v>255.09299999999999</v>
      </c>
      <c r="I144" s="210"/>
      <c r="J144" s="13"/>
      <c r="K144" s="13"/>
      <c r="L144" s="206"/>
      <c r="M144" s="211"/>
      <c r="N144" s="212"/>
      <c r="O144" s="212"/>
      <c r="P144" s="212"/>
      <c r="Q144" s="212"/>
      <c r="R144" s="212"/>
      <c r="S144" s="212"/>
      <c r="T144" s="2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07" t="s">
        <v>143</v>
      </c>
      <c r="AU144" s="207" t="s">
        <v>89</v>
      </c>
      <c r="AV144" s="13" t="s">
        <v>89</v>
      </c>
      <c r="AW144" s="13" t="s">
        <v>3</v>
      </c>
      <c r="AX144" s="13" t="s">
        <v>87</v>
      </c>
      <c r="AY144" s="207" t="s">
        <v>133</v>
      </c>
    </row>
    <row r="145" s="12" customFormat="1" ht="22.8" customHeight="1">
      <c r="A145" s="12"/>
      <c r="B145" s="174"/>
      <c r="C145" s="12"/>
      <c r="D145" s="175" t="s">
        <v>78</v>
      </c>
      <c r="E145" s="185" t="s">
        <v>160</v>
      </c>
      <c r="F145" s="185" t="s">
        <v>203</v>
      </c>
      <c r="G145" s="12"/>
      <c r="H145" s="12"/>
      <c r="I145" s="177"/>
      <c r="J145" s="186">
        <f>BK145</f>
        <v>0</v>
      </c>
      <c r="K145" s="12"/>
      <c r="L145" s="174"/>
      <c r="M145" s="179"/>
      <c r="N145" s="180"/>
      <c r="O145" s="180"/>
      <c r="P145" s="181">
        <f>SUM(P146:P151)</f>
        <v>0</v>
      </c>
      <c r="Q145" s="180"/>
      <c r="R145" s="181">
        <f>SUM(R146:R151)</f>
        <v>176.32915439999999</v>
      </c>
      <c r="S145" s="180"/>
      <c r="T145" s="182">
        <f>SUM(T146:T151)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75" t="s">
        <v>87</v>
      </c>
      <c r="AT145" s="183" t="s">
        <v>78</v>
      </c>
      <c r="AU145" s="183" t="s">
        <v>87</v>
      </c>
      <c r="AY145" s="175" t="s">
        <v>133</v>
      </c>
      <c r="BK145" s="184">
        <f>SUM(BK146:BK151)</f>
        <v>0</v>
      </c>
    </row>
    <row r="146" s="2" customFormat="1" ht="24" customHeight="1">
      <c r="A146" s="36"/>
      <c r="B146" s="187"/>
      <c r="C146" s="188" t="s">
        <v>175</v>
      </c>
      <c r="D146" s="188" t="s">
        <v>135</v>
      </c>
      <c r="E146" s="189" t="s">
        <v>205</v>
      </c>
      <c r="F146" s="190" t="s">
        <v>206</v>
      </c>
      <c r="G146" s="191" t="s">
        <v>138</v>
      </c>
      <c r="H146" s="192">
        <v>221.81999999999999</v>
      </c>
      <c r="I146" s="193"/>
      <c r="J146" s="194">
        <f>ROUND(I146*H146,2)</f>
        <v>0</v>
      </c>
      <c r="K146" s="195"/>
      <c r="L146" s="37"/>
      <c r="M146" s="196" t="s">
        <v>1</v>
      </c>
      <c r="N146" s="197" t="s">
        <v>44</v>
      </c>
      <c r="O146" s="75"/>
      <c r="P146" s="198">
        <f>O146*H146</f>
        <v>0</v>
      </c>
      <c r="Q146" s="198">
        <v>0.47260000000000002</v>
      </c>
      <c r="R146" s="198">
        <f>Q146*H146</f>
        <v>104.832132</v>
      </c>
      <c r="S146" s="198">
        <v>0</v>
      </c>
      <c r="T146" s="199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0" t="s">
        <v>139</v>
      </c>
      <c r="AT146" s="200" t="s">
        <v>135</v>
      </c>
      <c r="AU146" s="200" t="s">
        <v>89</v>
      </c>
      <c r="AY146" s="17" t="s">
        <v>133</v>
      </c>
      <c r="BE146" s="201">
        <f>IF(N146="základní",J146,0)</f>
        <v>0</v>
      </c>
      <c r="BF146" s="201">
        <f>IF(N146="snížená",J146,0)</f>
        <v>0</v>
      </c>
      <c r="BG146" s="201">
        <f>IF(N146="zákl. přenesená",J146,0)</f>
        <v>0</v>
      </c>
      <c r="BH146" s="201">
        <f>IF(N146="sníž. přenesená",J146,0)</f>
        <v>0</v>
      </c>
      <c r="BI146" s="201">
        <f>IF(N146="nulová",J146,0)</f>
        <v>0</v>
      </c>
      <c r="BJ146" s="17" t="s">
        <v>87</v>
      </c>
      <c r="BK146" s="201">
        <f>ROUND(I146*H146,2)</f>
        <v>0</v>
      </c>
      <c r="BL146" s="17" t="s">
        <v>139</v>
      </c>
      <c r="BM146" s="200" t="s">
        <v>243</v>
      </c>
    </row>
    <row r="147" s="13" customFormat="1">
      <c r="A147" s="13"/>
      <c r="B147" s="206"/>
      <c r="C147" s="13"/>
      <c r="D147" s="202" t="s">
        <v>143</v>
      </c>
      <c r="E147" s="207" t="s">
        <v>1</v>
      </c>
      <c r="F147" s="208" t="s">
        <v>225</v>
      </c>
      <c r="G147" s="13"/>
      <c r="H147" s="209">
        <v>221.81999999999999</v>
      </c>
      <c r="I147" s="210"/>
      <c r="J147" s="13"/>
      <c r="K147" s="13"/>
      <c r="L147" s="206"/>
      <c r="M147" s="211"/>
      <c r="N147" s="212"/>
      <c r="O147" s="212"/>
      <c r="P147" s="212"/>
      <c r="Q147" s="212"/>
      <c r="R147" s="212"/>
      <c r="S147" s="212"/>
      <c r="T147" s="2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07" t="s">
        <v>143</v>
      </c>
      <c r="AU147" s="207" t="s">
        <v>89</v>
      </c>
      <c r="AV147" s="13" t="s">
        <v>89</v>
      </c>
      <c r="AW147" s="13" t="s">
        <v>36</v>
      </c>
      <c r="AX147" s="13" t="s">
        <v>79</v>
      </c>
      <c r="AY147" s="207" t="s">
        <v>133</v>
      </c>
    </row>
    <row r="148" s="14" customFormat="1">
      <c r="A148" s="14"/>
      <c r="B148" s="214"/>
      <c r="C148" s="14"/>
      <c r="D148" s="202" t="s">
        <v>143</v>
      </c>
      <c r="E148" s="215" t="s">
        <v>1</v>
      </c>
      <c r="F148" s="216" t="s">
        <v>145</v>
      </c>
      <c r="G148" s="14"/>
      <c r="H148" s="217">
        <v>221.81999999999999</v>
      </c>
      <c r="I148" s="218"/>
      <c r="J148" s="14"/>
      <c r="K148" s="14"/>
      <c r="L148" s="214"/>
      <c r="M148" s="219"/>
      <c r="N148" s="220"/>
      <c r="O148" s="220"/>
      <c r="P148" s="220"/>
      <c r="Q148" s="220"/>
      <c r="R148" s="220"/>
      <c r="S148" s="220"/>
      <c r="T148" s="22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15" t="s">
        <v>143</v>
      </c>
      <c r="AU148" s="215" t="s">
        <v>89</v>
      </c>
      <c r="AV148" s="14" t="s">
        <v>139</v>
      </c>
      <c r="AW148" s="14" t="s">
        <v>36</v>
      </c>
      <c r="AX148" s="14" t="s">
        <v>87</v>
      </c>
      <c r="AY148" s="215" t="s">
        <v>133</v>
      </c>
    </row>
    <row r="149" s="2" customFormat="1" ht="36" customHeight="1">
      <c r="A149" s="36"/>
      <c r="B149" s="187"/>
      <c r="C149" s="188" t="s">
        <v>180</v>
      </c>
      <c r="D149" s="188" t="s">
        <v>135</v>
      </c>
      <c r="E149" s="189" t="s">
        <v>210</v>
      </c>
      <c r="F149" s="190" t="s">
        <v>211</v>
      </c>
      <c r="G149" s="191" t="s">
        <v>138</v>
      </c>
      <c r="H149" s="192">
        <v>221.81999999999999</v>
      </c>
      <c r="I149" s="193"/>
      <c r="J149" s="194">
        <f>ROUND(I149*H149,2)</f>
        <v>0</v>
      </c>
      <c r="K149" s="195"/>
      <c r="L149" s="37"/>
      <c r="M149" s="196" t="s">
        <v>1</v>
      </c>
      <c r="N149" s="197" t="s">
        <v>44</v>
      </c>
      <c r="O149" s="75"/>
      <c r="P149" s="198">
        <f>O149*H149</f>
        <v>0</v>
      </c>
      <c r="Q149" s="198">
        <v>0.32232</v>
      </c>
      <c r="R149" s="198">
        <f>Q149*H149</f>
        <v>71.497022399999992</v>
      </c>
      <c r="S149" s="198">
        <v>0</v>
      </c>
      <c r="T149" s="199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00" t="s">
        <v>139</v>
      </c>
      <c r="AT149" s="200" t="s">
        <v>135</v>
      </c>
      <c r="AU149" s="200" t="s">
        <v>89</v>
      </c>
      <c r="AY149" s="17" t="s">
        <v>133</v>
      </c>
      <c r="BE149" s="201">
        <f>IF(N149="základní",J149,0)</f>
        <v>0</v>
      </c>
      <c r="BF149" s="201">
        <f>IF(N149="snížená",J149,0)</f>
        <v>0</v>
      </c>
      <c r="BG149" s="201">
        <f>IF(N149="zákl. přenesená",J149,0)</f>
        <v>0</v>
      </c>
      <c r="BH149" s="201">
        <f>IF(N149="sníž. přenesená",J149,0)</f>
        <v>0</v>
      </c>
      <c r="BI149" s="201">
        <f>IF(N149="nulová",J149,0)</f>
        <v>0</v>
      </c>
      <c r="BJ149" s="17" t="s">
        <v>87</v>
      </c>
      <c r="BK149" s="201">
        <f>ROUND(I149*H149,2)</f>
        <v>0</v>
      </c>
      <c r="BL149" s="17" t="s">
        <v>139</v>
      </c>
      <c r="BM149" s="200" t="s">
        <v>244</v>
      </c>
    </row>
    <row r="150" s="13" customFormat="1">
      <c r="A150" s="13"/>
      <c r="B150" s="206"/>
      <c r="C150" s="13"/>
      <c r="D150" s="202" t="s">
        <v>143</v>
      </c>
      <c r="E150" s="207" t="s">
        <v>1</v>
      </c>
      <c r="F150" s="208" t="s">
        <v>225</v>
      </c>
      <c r="G150" s="13"/>
      <c r="H150" s="209">
        <v>221.81999999999999</v>
      </c>
      <c r="I150" s="210"/>
      <c r="J150" s="13"/>
      <c r="K150" s="13"/>
      <c r="L150" s="206"/>
      <c r="M150" s="211"/>
      <c r="N150" s="212"/>
      <c r="O150" s="212"/>
      <c r="P150" s="212"/>
      <c r="Q150" s="212"/>
      <c r="R150" s="212"/>
      <c r="S150" s="212"/>
      <c r="T150" s="2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07" t="s">
        <v>143</v>
      </c>
      <c r="AU150" s="207" t="s">
        <v>89</v>
      </c>
      <c r="AV150" s="13" t="s">
        <v>89</v>
      </c>
      <c r="AW150" s="13" t="s">
        <v>36</v>
      </c>
      <c r="AX150" s="13" t="s">
        <v>79</v>
      </c>
      <c r="AY150" s="207" t="s">
        <v>133</v>
      </c>
    </row>
    <row r="151" s="14" customFormat="1">
      <c r="A151" s="14"/>
      <c r="B151" s="214"/>
      <c r="C151" s="14"/>
      <c r="D151" s="202" t="s">
        <v>143</v>
      </c>
      <c r="E151" s="215" t="s">
        <v>1</v>
      </c>
      <c r="F151" s="216" t="s">
        <v>145</v>
      </c>
      <c r="G151" s="14"/>
      <c r="H151" s="217">
        <v>221.81999999999999</v>
      </c>
      <c r="I151" s="218"/>
      <c r="J151" s="14"/>
      <c r="K151" s="14"/>
      <c r="L151" s="214"/>
      <c r="M151" s="219"/>
      <c r="N151" s="220"/>
      <c r="O151" s="220"/>
      <c r="P151" s="220"/>
      <c r="Q151" s="220"/>
      <c r="R151" s="220"/>
      <c r="S151" s="220"/>
      <c r="T151" s="22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15" t="s">
        <v>143</v>
      </c>
      <c r="AU151" s="215" t="s">
        <v>89</v>
      </c>
      <c r="AV151" s="14" t="s">
        <v>139</v>
      </c>
      <c r="AW151" s="14" t="s">
        <v>36</v>
      </c>
      <c r="AX151" s="14" t="s">
        <v>87</v>
      </c>
      <c r="AY151" s="215" t="s">
        <v>133</v>
      </c>
    </row>
    <row r="152" s="12" customFormat="1" ht="22.8" customHeight="1">
      <c r="A152" s="12"/>
      <c r="B152" s="174"/>
      <c r="C152" s="12"/>
      <c r="D152" s="175" t="s">
        <v>78</v>
      </c>
      <c r="E152" s="185" t="s">
        <v>214</v>
      </c>
      <c r="F152" s="185" t="s">
        <v>215</v>
      </c>
      <c r="G152" s="12"/>
      <c r="H152" s="12"/>
      <c r="I152" s="177"/>
      <c r="J152" s="186">
        <f>BK152</f>
        <v>0</v>
      </c>
      <c r="K152" s="12"/>
      <c r="L152" s="174"/>
      <c r="M152" s="179"/>
      <c r="N152" s="180"/>
      <c r="O152" s="180"/>
      <c r="P152" s="181">
        <f>P153</f>
        <v>0</v>
      </c>
      <c r="Q152" s="180"/>
      <c r="R152" s="181">
        <f>R153</f>
        <v>0</v>
      </c>
      <c r="S152" s="180"/>
      <c r="T152" s="182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75" t="s">
        <v>87</v>
      </c>
      <c r="AT152" s="183" t="s">
        <v>78</v>
      </c>
      <c r="AU152" s="183" t="s">
        <v>87</v>
      </c>
      <c r="AY152" s="175" t="s">
        <v>133</v>
      </c>
      <c r="BK152" s="184">
        <f>BK153</f>
        <v>0</v>
      </c>
    </row>
    <row r="153" s="2" customFormat="1" ht="36" customHeight="1">
      <c r="A153" s="36"/>
      <c r="B153" s="187"/>
      <c r="C153" s="188" t="s">
        <v>185</v>
      </c>
      <c r="D153" s="188" t="s">
        <v>135</v>
      </c>
      <c r="E153" s="189" t="s">
        <v>216</v>
      </c>
      <c r="F153" s="190" t="s">
        <v>217</v>
      </c>
      <c r="G153" s="191" t="s">
        <v>218</v>
      </c>
      <c r="H153" s="192">
        <v>176.46199999999999</v>
      </c>
      <c r="I153" s="193"/>
      <c r="J153" s="194">
        <f>ROUND(I153*H153,2)</f>
        <v>0</v>
      </c>
      <c r="K153" s="195"/>
      <c r="L153" s="37"/>
      <c r="M153" s="233" t="s">
        <v>1</v>
      </c>
      <c r="N153" s="234" t="s">
        <v>44</v>
      </c>
      <c r="O153" s="235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0" t="s">
        <v>139</v>
      </c>
      <c r="AT153" s="200" t="s">
        <v>135</v>
      </c>
      <c r="AU153" s="200" t="s">
        <v>89</v>
      </c>
      <c r="AY153" s="17" t="s">
        <v>133</v>
      </c>
      <c r="BE153" s="201">
        <f>IF(N153="základní",J153,0)</f>
        <v>0</v>
      </c>
      <c r="BF153" s="201">
        <f>IF(N153="snížená",J153,0)</f>
        <v>0</v>
      </c>
      <c r="BG153" s="201">
        <f>IF(N153="zákl. přenesená",J153,0)</f>
        <v>0</v>
      </c>
      <c r="BH153" s="201">
        <f>IF(N153="sníž. přenesená",J153,0)</f>
        <v>0</v>
      </c>
      <c r="BI153" s="201">
        <f>IF(N153="nulová",J153,0)</f>
        <v>0</v>
      </c>
      <c r="BJ153" s="17" t="s">
        <v>87</v>
      </c>
      <c r="BK153" s="201">
        <f>ROUND(I153*H153,2)</f>
        <v>0</v>
      </c>
      <c r="BL153" s="17" t="s">
        <v>139</v>
      </c>
      <c r="BM153" s="200" t="s">
        <v>245</v>
      </c>
    </row>
    <row r="154" s="2" customFormat="1" ht="6.96" customHeight="1">
      <c r="A154" s="36"/>
      <c r="B154" s="58"/>
      <c r="C154" s="59"/>
      <c r="D154" s="59"/>
      <c r="E154" s="59"/>
      <c r="F154" s="59"/>
      <c r="G154" s="59"/>
      <c r="H154" s="59"/>
      <c r="I154" s="146"/>
      <c r="J154" s="59"/>
      <c r="K154" s="59"/>
      <c r="L154" s="37"/>
      <c r="M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</row>
  </sheetData>
  <autoFilter ref="C120:K153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4.33" style="1" customWidth="1"/>
    <col min="5" max="5" width="17.17" style="1" customWidth="1"/>
    <col min="6" max="6" width="50.83" style="1" customWidth="1"/>
    <col min="7" max="7" width="7" style="1" customWidth="1"/>
    <col min="8" max="8" width="11.5" style="1" customWidth="1"/>
    <col min="9" max="9" width="20.17" style="118" customWidth="1"/>
    <col min="10" max="10" width="20.17" style="1" customWidth="1"/>
    <col min="11" max="11" width="20.17" style="1" hidden="1" customWidth="1"/>
    <col min="12" max="12" width="9.33" style="1" customWidth="1"/>
    <col min="13" max="13" width="10.83" style="1" hidden="1" customWidth="1"/>
    <col min="14" max="14" width="9.33" style="1" hidden="1"/>
    <col min="15" max="15" width="14.17" style="1" hidden="1" customWidth="1"/>
    <col min="16" max="16" width="14.17" style="1" hidden="1" customWidth="1"/>
    <col min="17" max="17" width="14.17" style="1" hidden="1" customWidth="1"/>
    <col min="18" max="18" width="14.17" style="1" hidden="1" customWidth="1"/>
    <col min="19" max="19" width="14.17" style="1" hidden="1" customWidth="1"/>
    <col min="20" max="20" width="14.17" style="1" hidden="1" customWidth="1"/>
    <col min="21" max="21" width="16.33" style="1" hidden="1" customWidth="1"/>
    <col min="22" max="22" width="12.33" style="1" customWidth="1"/>
    <col min="23" max="23" width="16.33" style="1" customWidth="1"/>
    <col min="24" max="24" width="12.33" style="1" customWidth="1"/>
    <col min="25" max="25" width="15" style="1" customWidth="1"/>
    <col min="26" max="26" width="11" style="1" customWidth="1"/>
    <col min="27" max="27" width="15" style="1" customWidth="1"/>
    <col min="28" max="28" width="16.33" style="1" customWidth="1"/>
    <col min="29" max="29" width="11" style="1" customWidth="1"/>
    <col min="30" max="30" width="15" style="1" customWidth="1"/>
    <col min="31" max="31" width="16.33" style="1" customWidth="1"/>
    <col min="44" max="44" width="9.33" style="1" hidden="1"/>
    <col min="45" max="45" width="9.33" style="1" hidden="1"/>
    <col min="46" max="46" width="9.33" style="1" hidden="1"/>
    <col min="47" max="47" width="9.33" style="1" hidden="1"/>
    <col min="48" max="48" width="9.33" style="1" hidden="1"/>
    <col min="49" max="49" width="9.33" style="1" hidden="1"/>
    <col min="50" max="50" width="9.33" style="1" hidden="1"/>
    <col min="51" max="51" width="9.33" style="1" hidden="1"/>
    <col min="52" max="52" width="9.33" style="1" hidden="1"/>
    <col min="53" max="53" width="9.33" style="1" hidden="1"/>
    <col min="54" max="54" width="9.33" style="1" hidden="1"/>
    <col min="55" max="55" width="9.33" style="1" hidden="1"/>
    <col min="56" max="56" width="9.33" style="1" hidden="1"/>
    <col min="57" max="57" width="9.33" style="1" hidden="1"/>
    <col min="58" max="58" width="9.33" style="1" hidden="1"/>
    <col min="59" max="59" width="9.33" style="1" hidden="1"/>
    <col min="60" max="60" width="9.33" style="1" hidden="1"/>
    <col min="61" max="61" width="9.33" style="1" hidden="1"/>
    <col min="62" max="62" width="9.33" style="1" hidden="1"/>
    <col min="63" max="63" width="9.33" style="1" hidden="1"/>
    <col min="64" max="64" width="9.33" style="1" hidden="1"/>
    <col min="65" max="65" width="9.33" style="1" hidden="1"/>
  </cols>
  <sheetData>
    <row r="2" s="1" customFormat="1" ht="36.96" customHeight="1">
      <c r="I2" s="118"/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19"/>
      <c r="J3" s="19"/>
      <c r="K3" s="19"/>
      <c r="L3" s="20"/>
      <c r="AT3" s="17" t="s">
        <v>89</v>
      </c>
    </row>
    <row r="4" s="1" customFormat="1" ht="24.96" customHeight="1">
      <c r="B4" s="20"/>
      <c r="D4" s="21" t="s">
        <v>105</v>
      </c>
      <c r="I4" s="118"/>
      <c r="L4" s="20"/>
      <c r="M4" s="120" t="s">
        <v>10</v>
      </c>
      <c r="AT4" s="17" t="s">
        <v>3</v>
      </c>
    </row>
    <row r="5" s="1" customFormat="1" ht="6.96" customHeight="1">
      <c r="B5" s="20"/>
      <c r="I5" s="118"/>
      <c r="L5" s="20"/>
    </row>
    <row r="6" s="1" customFormat="1" ht="12" customHeight="1">
      <c r="B6" s="20"/>
      <c r="D6" s="30" t="s">
        <v>16</v>
      </c>
      <c r="I6" s="118"/>
      <c r="L6" s="20"/>
    </row>
    <row r="7" s="1" customFormat="1" ht="16.5" customHeight="1">
      <c r="B7" s="20"/>
      <c r="E7" s="121" t="str">
        <f>'Rekapitulace stavby'!K6</f>
        <v>Lesní cesta Na rovinkách</v>
      </c>
      <c r="F7" s="30"/>
      <c r="G7" s="30"/>
      <c r="H7" s="30"/>
      <c r="I7" s="118"/>
      <c r="L7" s="20"/>
    </row>
    <row r="8" s="2" customFormat="1" ht="12" customHeight="1">
      <c r="A8" s="36"/>
      <c r="B8" s="37"/>
      <c r="C8" s="36"/>
      <c r="D8" s="30" t="s">
        <v>106</v>
      </c>
      <c r="E8" s="36"/>
      <c r="F8" s="36"/>
      <c r="G8" s="36"/>
      <c r="H8" s="36"/>
      <c r="I8" s="122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246</v>
      </c>
      <c r="F9" s="36"/>
      <c r="G9" s="36"/>
      <c r="H9" s="36"/>
      <c r="I9" s="122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122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123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21</v>
      </c>
      <c r="G12" s="36"/>
      <c r="H12" s="36"/>
      <c r="I12" s="123" t="s">
        <v>22</v>
      </c>
      <c r="J12" s="67" t="str">
        <f>'Rekapitulace stavby'!AN8</f>
        <v>23. 12. 2020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122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123" t="s">
        <v>25</v>
      </c>
      <c r="J14" s="25" t="s">
        <v>26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">
        <v>27</v>
      </c>
      <c r="F15" s="36"/>
      <c r="G15" s="36"/>
      <c r="H15" s="36"/>
      <c r="I15" s="123" t="s">
        <v>28</v>
      </c>
      <c r="J15" s="25" t="s">
        <v>29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122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30</v>
      </c>
      <c r="E17" s="36"/>
      <c r="F17" s="36"/>
      <c r="G17" s="36"/>
      <c r="H17" s="36"/>
      <c r="I17" s="123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123" t="s">
        <v>28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122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32</v>
      </c>
      <c r="E20" s="36"/>
      <c r="F20" s="36"/>
      <c r="G20" s="36"/>
      <c r="H20" s="36"/>
      <c r="I20" s="123" t="s">
        <v>25</v>
      </c>
      <c r="J20" s="25" t="s">
        <v>33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">
        <v>34</v>
      </c>
      <c r="F21" s="36"/>
      <c r="G21" s="36"/>
      <c r="H21" s="36"/>
      <c r="I21" s="123" t="s">
        <v>28</v>
      </c>
      <c r="J21" s="25" t="s">
        <v>35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122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37</v>
      </c>
      <c r="E23" s="36"/>
      <c r="F23" s="36"/>
      <c r="G23" s="36"/>
      <c r="H23" s="36"/>
      <c r="I23" s="123" t="s">
        <v>25</v>
      </c>
      <c r="J23" s="25" t="s">
        <v>33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">
        <v>34</v>
      </c>
      <c r="F24" s="36"/>
      <c r="G24" s="36"/>
      <c r="H24" s="36"/>
      <c r="I24" s="123" t="s">
        <v>28</v>
      </c>
      <c r="J24" s="25" t="s">
        <v>35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122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38</v>
      </c>
      <c r="E26" s="36"/>
      <c r="F26" s="36"/>
      <c r="G26" s="36"/>
      <c r="H26" s="36"/>
      <c r="I26" s="122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24"/>
      <c r="B27" s="125"/>
      <c r="C27" s="124"/>
      <c r="D27" s="124"/>
      <c r="E27" s="34" t="s">
        <v>1</v>
      </c>
      <c r="F27" s="34"/>
      <c r="G27" s="34"/>
      <c r="H27" s="34"/>
      <c r="I27" s="126"/>
      <c r="J27" s="124"/>
      <c r="K27" s="124"/>
      <c r="L27" s="127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122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12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9" t="s">
        <v>39</v>
      </c>
      <c r="E30" s="36"/>
      <c r="F30" s="36"/>
      <c r="G30" s="36"/>
      <c r="H30" s="36"/>
      <c r="I30" s="122"/>
      <c r="J30" s="94">
        <f>ROUND(J120,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12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41</v>
      </c>
      <c r="G32" s="36"/>
      <c r="H32" s="36"/>
      <c r="I32" s="130" t="s">
        <v>40</v>
      </c>
      <c r="J32" s="41" t="s">
        <v>42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31" t="s">
        <v>43</v>
      </c>
      <c r="E33" s="30" t="s">
        <v>44</v>
      </c>
      <c r="F33" s="132">
        <f>ROUND((SUM(BE120:BE153)),  2)</f>
        <v>0</v>
      </c>
      <c r="G33" s="36"/>
      <c r="H33" s="36"/>
      <c r="I33" s="133">
        <v>0.20999999999999999</v>
      </c>
      <c r="J33" s="132">
        <f>ROUND(((SUM(BE120:BE153))*I33),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45</v>
      </c>
      <c r="F34" s="132">
        <f>ROUND((SUM(BF120:BF153)),  2)</f>
        <v>0</v>
      </c>
      <c r="G34" s="36"/>
      <c r="H34" s="36"/>
      <c r="I34" s="133">
        <v>0.14999999999999999</v>
      </c>
      <c r="J34" s="132">
        <f>ROUND(((SUM(BF120:BF153))*I34),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46</v>
      </c>
      <c r="F35" s="132">
        <f>ROUND((SUM(BG120:BG153)),  2)</f>
        <v>0</v>
      </c>
      <c r="G35" s="36"/>
      <c r="H35" s="36"/>
      <c r="I35" s="133">
        <v>0.20999999999999999</v>
      </c>
      <c r="J35" s="132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47</v>
      </c>
      <c r="F36" s="132">
        <f>ROUND((SUM(BH120:BH153)),  2)</f>
        <v>0</v>
      </c>
      <c r="G36" s="36"/>
      <c r="H36" s="36"/>
      <c r="I36" s="133">
        <v>0.14999999999999999</v>
      </c>
      <c r="J36" s="132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48</v>
      </c>
      <c r="F37" s="132">
        <f>ROUND((SUM(BI120:BI153)),  2)</f>
        <v>0</v>
      </c>
      <c r="G37" s="36"/>
      <c r="H37" s="36"/>
      <c r="I37" s="133">
        <v>0</v>
      </c>
      <c r="J37" s="132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122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34"/>
      <c r="D39" s="135" t="s">
        <v>49</v>
      </c>
      <c r="E39" s="79"/>
      <c r="F39" s="79"/>
      <c r="G39" s="136" t="s">
        <v>50</v>
      </c>
      <c r="H39" s="137" t="s">
        <v>51</v>
      </c>
      <c r="I39" s="138"/>
      <c r="J39" s="139">
        <f>SUM(J30:J37)</f>
        <v>0</v>
      </c>
      <c r="K39" s="140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122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I41" s="118"/>
      <c r="L41" s="20"/>
    </row>
    <row r="42" s="1" customFormat="1" ht="14.4" customHeight="1">
      <c r="B42" s="20"/>
      <c r="I42" s="118"/>
      <c r="L42" s="20"/>
    </row>
    <row r="43" s="1" customFormat="1" ht="14.4" customHeight="1">
      <c r="B43" s="20"/>
      <c r="I43" s="118"/>
      <c r="L43" s="20"/>
    </row>
    <row r="44" s="1" customFormat="1" ht="14.4" customHeight="1">
      <c r="B44" s="20"/>
      <c r="I44" s="118"/>
      <c r="L44" s="20"/>
    </row>
    <row r="45" s="1" customFormat="1" ht="14.4" customHeight="1">
      <c r="B45" s="20"/>
      <c r="I45" s="118"/>
      <c r="L45" s="20"/>
    </row>
    <row r="46" s="1" customFormat="1" ht="14.4" customHeight="1">
      <c r="B46" s="20"/>
      <c r="I46" s="118"/>
      <c r="L46" s="20"/>
    </row>
    <row r="47" s="1" customFormat="1" ht="14.4" customHeight="1">
      <c r="B47" s="20"/>
      <c r="I47" s="118"/>
      <c r="L47" s="20"/>
    </row>
    <row r="48" s="1" customFormat="1" ht="14.4" customHeight="1">
      <c r="B48" s="20"/>
      <c r="I48" s="118"/>
      <c r="L48" s="20"/>
    </row>
    <row r="49" s="1" customFormat="1" ht="14.4" customHeight="1">
      <c r="B49" s="20"/>
      <c r="I49" s="118"/>
      <c r="L49" s="20"/>
    </row>
    <row r="50" s="2" customFormat="1" ht="14.4" customHeight="1">
      <c r="B50" s="53"/>
      <c r="D50" s="54" t="s">
        <v>52</v>
      </c>
      <c r="E50" s="55"/>
      <c r="F50" s="55"/>
      <c r="G50" s="54" t="s">
        <v>53</v>
      </c>
      <c r="H50" s="55"/>
      <c r="I50" s="141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54</v>
      </c>
      <c r="E61" s="39"/>
      <c r="F61" s="142" t="s">
        <v>55</v>
      </c>
      <c r="G61" s="56" t="s">
        <v>54</v>
      </c>
      <c r="H61" s="39"/>
      <c r="I61" s="143"/>
      <c r="J61" s="144" t="s">
        <v>55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56</v>
      </c>
      <c r="E65" s="57"/>
      <c r="F65" s="57"/>
      <c r="G65" s="54" t="s">
        <v>57</v>
      </c>
      <c r="H65" s="57"/>
      <c r="I65" s="145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54</v>
      </c>
      <c r="E76" s="39"/>
      <c r="F76" s="142" t="s">
        <v>55</v>
      </c>
      <c r="G76" s="56" t="s">
        <v>54</v>
      </c>
      <c r="H76" s="39"/>
      <c r="I76" s="143"/>
      <c r="J76" s="144" t="s">
        <v>55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146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147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108</v>
      </c>
      <c r="D82" s="36"/>
      <c r="E82" s="36"/>
      <c r="F82" s="36"/>
      <c r="G82" s="36"/>
      <c r="H82" s="36"/>
      <c r="I82" s="122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122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122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21" t="str">
        <f>E7</f>
        <v>Lesní cesta Na rovinkách</v>
      </c>
      <c r="F85" s="30"/>
      <c r="G85" s="30"/>
      <c r="H85" s="30"/>
      <c r="I85" s="122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106</v>
      </c>
      <c r="D86" s="36"/>
      <c r="E86" s="36"/>
      <c r="F86" s="36"/>
      <c r="G86" s="36"/>
      <c r="H86" s="36"/>
      <c r="I86" s="122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13/2018d - 009.03 - hospodářský propustek DN 400-500</v>
      </c>
      <c r="F87" s="36"/>
      <c r="G87" s="36"/>
      <c r="H87" s="36"/>
      <c r="I87" s="122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122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6"/>
      <c r="E89" s="36"/>
      <c r="F89" s="25" t="str">
        <f>F12</f>
        <v>k. ú. Červená Třemešká</v>
      </c>
      <c r="G89" s="36"/>
      <c r="H89" s="36"/>
      <c r="I89" s="123" t="s">
        <v>22</v>
      </c>
      <c r="J89" s="67" t="str">
        <f>IF(J12="","",J12)</f>
        <v>23. 12. 2020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122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6"/>
      <c r="E91" s="36"/>
      <c r="F91" s="25" t="str">
        <f>E15</f>
        <v>Obec Červená Třemešná</v>
      </c>
      <c r="G91" s="36"/>
      <c r="H91" s="36"/>
      <c r="I91" s="123" t="s">
        <v>32</v>
      </c>
      <c r="J91" s="34" t="str">
        <f>E21</f>
        <v>Ing. Jiří Ježek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6"/>
      <c r="E92" s="36"/>
      <c r="F92" s="25" t="str">
        <f>IF(E18="","",E18)</f>
        <v>Vyplň údaj</v>
      </c>
      <c r="G92" s="36"/>
      <c r="H92" s="36"/>
      <c r="I92" s="123" t="s">
        <v>37</v>
      </c>
      <c r="J92" s="34" t="str">
        <f>E24</f>
        <v>Ing. Jiří Ježek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122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48" t="s">
        <v>109</v>
      </c>
      <c r="D94" s="134"/>
      <c r="E94" s="134"/>
      <c r="F94" s="134"/>
      <c r="G94" s="134"/>
      <c r="H94" s="134"/>
      <c r="I94" s="149"/>
      <c r="J94" s="150" t="s">
        <v>110</v>
      </c>
      <c r="K94" s="134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122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51" t="s">
        <v>111</v>
      </c>
      <c r="D96" s="36"/>
      <c r="E96" s="36"/>
      <c r="F96" s="36"/>
      <c r="G96" s="36"/>
      <c r="H96" s="36"/>
      <c r="I96" s="122"/>
      <c r="J96" s="94">
        <f>J120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112</v>
      </c>
    </row>
    <row r="97" s="9" customFormat="1" ht="24.96" customHeight="1">
      <c r="A97" s="9"/>
      <c r="B97" s="152"/>
      <c r="C97" s="9"/>
      <c r="D97" s="153" t="s">
        <v>113</v>
      </c>
      <c r="E97" s="154"/>
      <c r="F97" s="154"/>
      <c r="G97" s="154"/>
      <c r="H97" s="154"/>
      <c r="I97" s="155"/>
      <c r="J97" s="156">
        <f>J121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7"/>
      <c r="C98" s="10"/>
      <c r="D98" s="158" t="s">
        <v>114</v>
      </c>
      <c r="E98" s="159"/>
      <c r="F98" s="159"/>
      <c r="G98" s="159"/>
      <c r="H98" s="159"/>
      <c r="I98" s="160"/>
      <c r="J98" s="161">
        <f>J122</f>
        <v>0</v>
      </c>
      <c r="K98" s="10"/>
      <c r="L98" s="15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7"/>
      <c r="C99" s="10"/>
      <c r="D99" s="158" t="s">
        <v>247</v>
      </c>
      <c r="E99" s="159"/>
      <c r="F99" s="159"/>
      <c r="G99" s="159"/>
      <c r="H99" s="159"/>
      <c r="I99" s="160"/>
      <c r="J99" s="161">
        <f>J140</f>
        <v>0</v>
      </c>
      <c r="K99" s="10"/>
      <c r="L99" s="15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7"/>
      <c r="C100" s="10"/>
      <c r="D100" s="158" t="s">
        <v>248</v>
      </c>
      <c r="E100" s="159"/>
      <c r="F100" s="159"/>
      <c r="G100" s="159"/>
      <c r="H100" s="159"/>
      <c r="I100" s="160"/>
      <c r="J100" s="161">
        <f>J147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6"/>
      <c r="B101" s="37"/>
      <c r="C101" s="36"/>
      <c r="D101" s="36"/>
      <c r="E101" s="36"/>
      <c r="F101" s="36"/>
      <c r="G101" s="36"/>
      <c r="H101" s="36"/>
      <c r="I101" s="122"/>
      <c r="J101" s="36"/>
      <c r="K101" s="36"/>
      <c r="L101" s="53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="2" customFormat="1" ht="6.96" customHeight="1">
      <c r="A102" s="36"/>
      <c r="B102" s="58"/>
      <c r="C102" s="59"/>
      <c r="D102" s="59"/>
      <c r="E102" s="59"/>
      <c r="F102" s="59"/>
      <c r="G102" s="59"/>
      <c r="H102" s="59"/>
      <c r="I102" s="146"/>
      <c r="J102" s="59"/>
      <c r="K102" s="59"/>
      <c r="L102" s="53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6" s="2" customFormat="1" ht="6.96" customHeight="1">
      <c r="A106" s="36"/>
      <c r="B106" s="60"/>
      <c r="C106" s="61"/>
      <c r="D106" s="61"/>
      <c r="E106" s="61"/>
      <c r="F106" s="61"/>
      <c r="G106" s="61"/>
      <c r="H106" s="61"/>
      <c r="I106" s="147"/>
      <c r="J106" s="61"/>
      <c r="K106" s="61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24.96" customHeight="1">
      <c r="A107" s="36"/>
      <c r="B107" s="37"/>
      <c r="C107" s="21" t="s">
        <v>118</v>
      </c>
      <c r="D107" s="36"/>
      <c r="E107" s="36"/>
      <c r="F107" s="36"/>
      <c r="G107" s="36"/>
      <c r="H107" s="36"/>
      <c r="I107" s="122"/>
      <c r="J107" s="36"/>
      <c r="K107" s="36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6.96" customHeight="1">
      <c r="A108" s="36"/>
      <c r="B108" s="37"/>
      <c r="C108" s="36"/>
      <c r="D108" s="36"/>
      <c r="E108" s="36"/>
      <c r="F108" s="36"/>
      <c r="G108" s="36"/>
      <c r="H108" s="36"/>
      <c r="I108" s="122"/>
      <c r="J108" s="36"/>
      <c r="K108" s="36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2" customHeight="1">
      <c r="A109" s="36"/>
      <c r="B109" s="37"/>
      <c r="C109" s="30" t="s">
        <v>16</v>
      </c>
      <c r="D109" s="36"/>
      <c r="E109" s="36"/>
      <c r="F109" s="36"/>
      <c r="G109" s="36"/>
      <c r="H109" s="36"/>
      <c r="I109" s="122"/>
      <c r="J109" s="36"/>
      <c r="K109" s="36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6.5" customHeight="1">
      <c r="A110" s="36"/>
      <c r="B110" s="37"/>
      <c r="C110" s="36"/>
      <c r="D110" s="36"/>
      <c r="E110" s="121" t="str">
        <f>E7</f>
        <v>Lesní cesta Na rovinkách</v>
      </c>
      <c r="F110" s="30"/>
      <c r="G110" s="30"/>
      <c r="H110" s="30"/>
      <c r="I110" s="122"/>
      <c r="J110" s="36"/>
      <c r="K110" s="36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30" t="s">
        <v>106</v>
      </c>
      <c r="D111" s="36"/>
      <c r="E111" s="36"/>
      <c r="F111" s="36"/>
      <c r="G111" s="36"/>
      <c r="H111" s="36"/>
      <c r="I111" s="122"/>
      <c r="J111" s="36"/>
      <c r="K111" s="36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6.5" customHeight="1">
      <c r="A112" s="36"/>
      <c r="B112" s="37"/>
      <c r="C112" s="36"/>
      <c r="D112" s="36"/>
      <c r="E112" s="65" t="str">
        <f>E9</f>
        <v>13/2018d - 009.03 - hospodářský propustek DN 400-500</v>
      </c>
      <c r="F112" s="36"/>
      <c r="G112" s="36"/>
      <c r="H112" s="36"/>
      <c r="I112" s="122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6"/>
      <c r="D113" s="36"/>
      <c r="E113" s="36"/>
      <c r="F113" s="36"/>
      <c r="G113" s="36"/>
      <c r="H113" s="36"/>
      <c r="I113" s="122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20</v>
      </c>
      <c r="D114" s="36"/>
      <c r="E114" s="36"/>
      <c r="F114" s="25" t="str">
        <f>F12</f>
        <v>k. ú. Červená Třemešká</v>
      </c>
      <c r="G114" s="36"/>
      <c r="H114" s="36"/>
      <c r="I114" s="123" t="s">
        <v>22</v>
      </c>
      <c r="J114" s="67" t="str">
        <f>IF(J12="","",J12)</f>
        <v>23. 12. 2020</v>
      </c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6"/>
      <c r="D115" s="36"/>
      <c r="E115" s="36"/>
      <c r="F115" s="36"/>
      <c r="G115" s="36"/>
      <c r="H115" s="36"/>
      <c r="I115" s="122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5.15" customHeight="1">
      <c r="A116" s="36"/>
      <c r="B116" s="37"/>
      <c r="C116" s="30" t="s">
        <v>24</v>
      </c>
      <c r="D116" s="36"/>
      <c r="E116" s="36"/>
      <c r="F116" s="25" t="str">
        <f>E15</f>
        <v>Obec Červená Třemešná</v>
      </c>
      <c r="G116" s="36"/>
      <c r="H116" s="36"/>
      <c r="I116" s="123" t="s">
        <v>32</v>
      </c>
      <c r="J116" s="34" t="str">
        <f>E21</f>
        <v>Ing. Jiří Ježek</v>
      </c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5.15" customHeight="1">
      <c r="A117" s="36"/>
      <c r="B117" s="37"/>
      <c r="C117" s="30" t="s">
        <v>30</v>
      </c>
      <c r="D117" s="36"/>
      <c r="E117" s="36"/>
      <c r="F117" s="25" t="str">
        <f>IF(E18="","",E18)</f>
        <v>Vyplň údaj</v>
      </c>
      <c r="G117" s="36"/>
      <c r="H117" s="36"/>
      <c r="I117" s="123" t="s">
        <v>37</v>
      </c>
      <c r="J117" s="34" t="str">
        <f>E24</f>
        <v>Ing. Jiří Ježek</v>
      </c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0.32" customHeight="1">
      <c r="A118" s="36"/>
      <c r="B118" s="37"/>
      <c r="C118" s="36"/>
      <c r="D118" s="36"/>
      <c r="E118" s="36"/>
      <c r="F118" s="36"/>
      <c r="G118" s="36"/>
      <c r="H118" s="36"/>
      <c r="I118" s="122"/>
      <c r="J118" s="36"/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11" customFormat="1" ht="29.28" customHeight="1">
      <c r="A119" s="162"/>
      <c r="B119" s="163"/>
      <c r="C119" s="164" t="s">
        <v>119</v>
      </c>
      <c r="D119" s="165" t="s">
        <v>64</v>
      </c>
      <c r="E119" s="165" t="s">
        <v>60</v>
      </c>
      <c r="F119" s="165" t="s">
        <v>61</v>
      </c>
      <c r="G119" s="165" t="s">
        <v>120</v>
      </c>
      <c r="H119" s="165" t="s">
        <v>121</v>
      </c>
      <c r="I119" s="166" t="s">
        <v>122</v>
      </c>
      <c r="J119" s="167" t="s">
        <v>110</v>
      </c>
      <c r="K119" s="168" t="s">
        <v>123</v>
      </c>
      <c r="L119" s="169"/>
      <c r="M119" s="84" t="s">
        <v>1</v>
      </c>
      <c r="N119" s="85" t="s">
        <v>43</v>
      </c>
      <c r="O119" s="85" t="s">
        <v>124</v>
      </c>
      <c r="P119" s="85" t="s">
        <v>125</v>
      </c>
      <c r="Q119" s="85" t="s">
        <v>126</v>
      </c>
      <c r="R119" s="85" t="s">
        <v>127</v>
      </c>
      <c r="S119" s="85" t="s">
        <v>128</v>
      </c>
      <c r="T119" s="86" t="s">
        <v>129</v>
      </c>
      <c r="U119" s="162"/>
      <c r="V119" s="162"/>
      <c r="W119" s="162"/>
      <c r="X119" s="162"/>
      <c r="Y119" s="162"/>
      <c r="Z119" s="162"/>
      <c r="AA119" s="162"/>
      <c r="AB119" s="162"/>
      <c r="AC119" s="162"/>
      <c r="AD119" s="162"/>
      <c r="AE119" s="162"/>
    </row>
    <row r="120" s="2" customFormat="1" ht="22.8" customHeight="1">
      <c r="A120" s="36"/>
      <c r="B120" s="37"/>
      <c r="C120" s="91" t="s">
        <v>130</v>
      </c>
      <c r="D120" s="36"/>
      <c r="E120" s="36"/>
      <c r="F120" s="36"/>
      <c r="G120" s="36"/>
      <c r="H120" s="36"/>
      <c r="I120" s="122"/>
      <c r="J120" s="170">
        <f>BK120</f>
        <v>0</v>
      </c>
      <c r="K120" s="36"/>
      <c r="L120" s="37"/>
      <c r="M120" s="87"/>
      <c r="N120" s="71"/>
      <c r="O120" s="88"/>
      <c r="P120" s="171">
        <f>P121</f>
        <v>0</v>
      </c>
      <c r="Q120" s="88"/>
      <c r="R120" s="171">
        <f>R121</f>
        <v>22.484642000000001</v>
      </c>
      <c r="S120" s="88"/>
      <c r="T120" s="172">
        <f>T121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7" t="s">
        <v>78</v>
      </c>
      <c r="AU120" s="17" t="s">
        <v>112</v>
      </c>
      <c r="BK120" s="173">
        <f>BK121</f>
        <v>0</v>
      </c>
    </row>
    <row r="121" s="12" customFormat="1" ht="25.92" customHeight="1">
      <c r="A121" s="12"/>
      <c r="B121" s="174"/>
      <c r="C121" s="12"/>
      <c r="D121" s="175" t="s">
        <v>78</v>
      </c>
      <c r="E121" s="176" t="s">
        <v>131</v>
      </c>
      <c r="F121" s="176" t="s">
        <v>132</v>
      </c>
      <c r="G121" s="12"/>
      <c r="H121" s="12"/>
      <c r="I121" s="177"/>
      <c r="J121" s="178">
        <f>BK121</f>
        <v>0</v>
      </c>
      <c r="K121" s="12"/>
      <c r="L121" s="174"/>
      <c r="M121" s="179"/>
      <c r="N121" s="180"/>
      <c r="O121" s="180"/>
      <c r="P121" s="181">
        <f>P122+P140+P147</f>
        <v>0</v>
      </c>
      <c r="Q121" s="180"/>
      <c r="R121" s="181">
        <f>R122+R140+R147</f>
        <v>22.484642000000001</v>
      </c>
      <c r="S121" s="180"/>
      <c r="T121" s="182">
        <f>T122+T140+T147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75" t="s">
        <v>87</v>
      </c>
      <c r="AT121" s="183" t="s">
        <v>78</v>
      </c>
      <c r="AU121" s="183" t="s">
        <v>79</v>
      </c>
      <c r="AY121" s="175" t="s">
        <v>133</v>
      </c>
      <c r="BK121" s="184">
        <f>BK122+BK140+BK147</f>
        <v>0</v>
      </c>
    </row>
    <row r="122" s="12" customFormat="1" ht="22.8" customHeight="1">
      <c r="A122" s="12"/>
      <c r="B122" s="174"/>
      <c r="C122" s="12"/>
      <c r="D122" s="175" t="s">
        <v>78</v>
      </c>
      <c r="E122" s="185" t="s">
        <v>87</v>
      </c>
      <c r="F122" s="185" t="s">
        <v>134</v>
      </c>
      <c r="G122" s="12"/>
      <c r="H122" s="12"/>
      <c r="I122" s="177"/>
      <c r="J122" s="186">
        <f>BK122</f>
        <v>0</v>
      </c>
      <c r="K122" s="12"/>
      <c r="L122" s="174"/>
      <c r="M122" s="179"/>
      <c r="N122" s="180"/>
      <c r="O122" s="180"/>
      <c r="P122" s="181">
        <f>SUM(P123:P139)</f>
        <v>0</v>
      </c>
      <c r="Q122" s="180"/>
      <c r="R122" s="181">
        <f>SUM(R123:R139)</f>
        <v>5.4800000000000004</v>
      </c>
      <c r="S122" s="180"/>
      <c r="T122" s="182">
        <f>SUM(T123:T139)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75" t="s">
        <v>87</v>
      </c>
      <c r="AT122" s="183" t="s">
        <v>78</v>
      </c>
      <c r="AU122" s="183" t="s">
        <v>87</v>
      </c>
      <c r="AY122" s="175" t="s">
        <v>133</v>
      </c>
      <c r="BK122" s="184">
        <f>SUM(BK123:BK139)</f>
        <v>0</v>
      </c>
    </row>
    <row r="123" s="2" customFormat="1" ht="36" customHeight="1">
      <c r="A123" s="36"/>
      <c r="B123" s="187"/>
      <c r="C123" s="188" t="s">
        <v>87</v>
      </c>
      <c r="D123" s="188" t="s">
        <v>135</v>
      </c>
      <c r="E123" s="189" t="s">
        <v>249</v>
      </c>
      <c r="F123" s="190" t="s">
        <v>250</v>
      </c>
      <c r="G123" s="191" t="s">
        <v>148</v>
      </c>
      <c r="H123" s="192">
        <v>7.9199999999999999</v>
      </c>
      <c r="I123" s="193"/>
      <c r="J123" s="194">
        <f>ROUND(I123*H123,2)</f>
        <v>0</v>
      </c>
      <c r="K123" s="195"/>
      <c r="L123" s="37"/>
      <c r="M123" s="196" t="s">
        <v>1</v>
      </c>
      <c r="N123" s="197" t="s">
        <v>44</v>
      </c>
      <c r="O123" s="75"/>
      <c r="P123" s="198">
        <f>O123*H123</f>
        <v>0</v>
      </c>
      <c r="Q123" s="198">
        <v>0</v>
      </c>
      <c r="R123" s="198">
        <f>Q123*H123</f>
        <v>0</v>
      </c>
      <c r="S123" s="198">
        <v>0</v>
      </c>
      <c r="T123" s="199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00" t="s">
        <v>139</v>
      </c>
      <c r="AT123" s="200" t="s">
        <v>135</v>
      </c>
      <c r="AU123" s="200" t="s">
        <v>89</v>
      </c>
      <c r="AY123" s="17" t="s">
        <v>133</v>
      </c>
      <c r="BE123" s="201">
        <f>IF(N123="základní",J123,0)</f>
        <v>0</v>
      </c>
      <c r="BF123" s="201">
        <f>IF(N123="snížená",J123,0)</f>
        <v>0</v>
      </c>
      <c r="BG123" s="201">
        <f>IF(N123="zákl. přenesená",J123,0)</f>
        <v>0</v>
      </c>
      <c r="BH123" s="201">
        <f>IF(N123="sníž. přenesená",J123,0)</f>
        <v>0</v>
      </c>
      <c r="BI123" s="201">
        <f>IF(N123="nulová",J123,0)</f>
        <v>0</v>
      </c>
      <c r="BJ123" s="17" t="s">
        <v>87</v>
      </c>
      <c r="BK123" s="201">
        <f>ROUND(I123*H123,2)</f>
        <v>0</v>
      </c>
      <c r="BL123" s="17" t="s">
        <v>139</v>
      </c>
      <c r="BM123" s="200" t="s">
        <v>251</v>
      </c>
    </row>
    <row r="124" s="13" customFormat="1">
      <c r="A124" s="13"/>
      <c r="B124" s="206"/>
      <c r="C124" s="13"/>
      <c r="D124" s="202" t="s">
        <v>143</v>
      </c>
      <c r="E124" s="207" t="s">
        <v>1</v>
      </c>
      <c r="F124" s="208" t="s">
        <v>252</v>
      </c>
      <c r="G124" s="13"/>
      <c r="H124" s="209">
        <v>7.9199999999999999</v>
      </c>
      <c r="I124" s="210"/>
      <c r="J124" s="13"/>
      <c r="K124" s="13"/>
      <c r="L124" s="206"/>
      <c r="M124" s="211"/>
      <c r="N124" s="212"/>
      <c r="O124" s="212"/>
      <c r="P124" s="212"/>
      <c r="Q124" s="212"/>
      <c r="R124" s="212"/>
      <c r="S124" s="212"/>
      <c r="T124" s="2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07" t="s">
        <v>143</v>
      </c>
      <c r="AU124" s="207" t="s">
        <v>89</v>
      </c>
      <c r="AV124" s="13" t="s">
        <v>89</v>
      </c>
      <c r="AW124" s="13" t="s">
        <v>36</v>
      </c>
      <c r="AX124" s="13" t="s">
        <v>79</v>
      </c>
      <c r="AY124" s="207" t="s">
        <v>133</v>
      </c>
    </row>
    <row r="125" s="14" customFormat="1">
      <c r="A125" s="14"/>
      <c r="B125" s="214"/>
      <c r="C125" s="14"/>
      <c r="D125" s="202" t="s">
        <v>143</v>
      </c>
      <c r="E125" s="215" t="s">
        <v>1</v>
      </c>
      <c r="F125" s="216" t="s">
        <v>145</v>
      </c>
      <c r="G125" s="14"/>
      <c r="H125" s="217">
        <v>7.9199999999999999</v>
      </c>
      <c r="I125" s="218"/>
      <c r="J125" s="14"/>
      <c r="K125" s="14"/>
      <c r="L125" s="214"/>
      <c r="M125" s="219"/>
      <c r="N125" s="220"/>
      <c r="O125" s="220"/>
      <c r="P125" s="220"/>
      <c r="Q125" s="220"/>
      <c r="R125" s="220"/>
      <c r="S125" s="220"/>
      <c r="T125" s="221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15" t="s">
        <v>143</v>
      </c>
      <c r="AU125" s="215" t="s">
        <v>89</v>
      </c>
      <c r="AV125" s="14" t="s">
        <v>139</v>
      </c>
      <c r="AW125" s="14" t="s">
        <v>36</v>
      </c>
      <c r="AX125" s="14" t="s">
        <v>87</v>
      </c>
      <c r="AY125" s="215" t="s">
        <v>133</v>
      </c>
    </row>
    <row r="126" s="2" customFormat="1" ht="48" customHeight="1">
      <c r="A126" s="36"/>
      <c r="B126" s="187"/>
      <c r="C126" s="188" t="s">
        <v>89</v>
      </c>
      <c r="D126" s="188" t="s">
        <v>135</v>
      </c>
      <c r="E126" s="189" t="s">
        <v>253</v>
      </c>
      <c r="F126" s="190" t="s">
        <v>254</v>
      </c>
      <c r="G126" s="191" t="s">
        <v>148</v>
      </c>
      <c r="H126" s="192">
        <v>2.6600000000000001</v>
      </c>
      <c r="I126" s="193"/>
      <c r="J126" s="194">
        <f>ROUND(I126*H126,2)</f>
        <v>0</v>
      </c>
      <c r="K126" s="195"/>
      <c r="L126" s="37"/>
      <c r="M126" s="196" t="s">
        <v>1</v>
      </c>
      <c r="N126" s="197" t="s">
        <v>44</v>
      </c>
      <c r="O126" s="75"/>
      <c r="P126" s="198">
        <f>O126*H126</f>
        <v>0</v>
      </c>
      <c r="Q126" s="198">
        <v>0</v>
      </c>
      <c r="R126" s="198">
        <f>Q126*H126</f>
        <v>0</v>
      </c>
      <c r="S126" s="198">
        <v>0</v>
      </c>
      <c r="T126" s="199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00" t="s">
        <v>139</v>
      </c>
      <c r="AT126" s="200" t="s">
        <v>135</v>
      </c>
      <c r="AU126" s="200" t="s">
        <v>89</v>
      </c>
      <c r="AY126" s="17" t="s">
        <v>133</v>
      </c>
      <c r="BE126" s="201">
        <f>IF(N126="základní",J126,0)</f>
        <v>0</v>
      </c>
      <c r="BF126" s="201">
        <f>IF(N126="snížená",J126,0)</f>
        <v>0</v>
      </c>
      <c r="BG126" s="201">
        <f>IF(N126="zákl. přenesená",J126,0)</f>
        <v>0</v>
      </c>
      <c r="BH126" s="201">
        <f>IF(N126="sníž. přenesená",J126,0)</f>
        <v>0</v>
      </c>
      <c r="BI126" s="201">
        <f>IF(N126="nulová",J126,0)</f>
        <v>0</v>
      </c>
      <c r="BJ126" s="17" t="s">
        <v>87</v>
      </c>
      <c r="BK126" s="201">
        <f>ROUND(I126*H126,2)</f>
        <v>0</v>
      </c>
      <c r="BL126" s="17" t="s">
        <v>139</v>
      </c>
      <c r="BM126" s="200" t="s">
        <v>255</v>
      </c>
    </row>
    <row r="127" s="13" customFormat="1">
      <c r="A127" s="13"/>
      <c r="B127" s="206"/>
      <c r="C127" s="13"/>
      <c r="D127" s="202" t="s">
        <v>143</v>
      </c>
      <c r="E127" s="207" t="s">
        <v>1</v>
      </c>
      <c r="F127" s="208" t="s">
        <v>256</v>
      </c>
      <c r="G127" s="13"/>
      <c r="H127" s="209">
        <v>2.6600000000000001</v>
      </c>
      <c r="I127" s="210"/>
      <c r="J127" s="13"/>
      <c r="K127" s="13"/>
      <c r="L127" s="206"/>
      <c r="M127" s="211"/>
      <c r="N127" s="212"/>
      <c r="O127" s="212"/>
      <c r="P127" s="212"/>
      <c r="Q127" s="212"/>
      <c r="R127" s="212"/>
      <c r="S127" s="212"/>
      <c r="T127" s="2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07" t="s">
        <v>143</v>
      </c>
      <c r="AU127" s="207" t="s">
        <v>89</v>
      </c>
      <c r="AV127" s="13" t="s">
        <v>89</v>
      </c>
      <c r="AW127" s="13" t="s">
        <v>36</v>
      </c>
      <c r="AX127" s="13" t="s">
        <v>79</v>
      </c>
      <c r="AY127" s="207" t="s">
        <v>133</v>
      </c>
    </row>
    <row r="128" s="14" customFormat="1">
      <c r="A128" s="14"/>
      <c r="B128" s="214"/>
      <c r="C128" s="14"/>
      <c r="D128" s="202" t="s">
        <v>143</v>
      </c>
      <c r="E128" s="215" t="s">
        <v>1</v>
      </c>
      <c r="F128" s="216" t="s">
        <v>145</v>
      </c>
      <c r="G128" s="14"/>
      <c r="H128" s="217">
        <v>2.6600000000000001</v>
      </c>
      <c r="I128" s="218"/>
      <c r="J128" s="14"/>
      <c r="K128" s="14"/>
      <c r="L128" s="214"/>
      <c r="M128" s="219"/>
      <c r="N128" s="220"/>
      <c r="O128" s="220"/>
      <c r="P128" s="220"/>
      <c r="Q128" s="220"/>
      <c r="R128" s="220"/>
      <c r="S128" s="220"/>
      <c r="T128" s="221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15" t="s">
        <v>143</v>
      </c>
      <c r="AU128" s="215" t="s">
        <v>89</v>
      </c>
      <c r="AV128" s="14" t="s">
        <v>139</v>
      </c>
      <c r="AW128" s="14" t="s">
        <v>36</v>
      </c>
      <c r="AX128" s="14" t="s">
        <v>87</v>
      </c>
      <c r="AY128" s="215" t="s">
        <v>133</v>
      </c>
    </row>
    <row r="129" s="2" customFormat="1" ht="36" customHeight="1">
      <c r="A129" s="36"/>
      <c r="B129" s="187"/>
      <c r="C129" s="188" t="s">
        <v>151</v>
      </c>
      <c r="D129" s="188" t="s">
        <v>135</v>
      </c>
      <c r="E129" s="189" t="s">
        <v>171</v>
      </c>
      <c r="F129" s="190" t="s">
        <v>172</v>
      </c>
      <c r="G129" s="191" t="s">
        <v>148</v>
      </c>
      <c r="H129" s="192">
        <v>2.6600000000000001</v>
      </c>
      <c r="I129" s="193"/>
      <c r="J129" s="194">
        <f>ROUND(I129*H129,2)</f>
        <v>0</v>
      </c>
      <c r="K129" s="195"/>
      <c r="L129" s="37"/>
      <c r="M129" s="196" t="s">
        <v>1</v>
      </c>
      <c r="N129" s="197" t="s">
        <v>44</v>
      </c>
      <c r="O129" s="75"/>
      <c r="P129" s="198">
        <f>O129*H129</f>
        <v>0</v>
      </c>
      <c r="Q129" s="198">
        <v>0</v>
      </c>
      <c r="R129" s="198">
        <f>Q129*H129</f>
        <v>0</v>
      </c>
      <c r="S129" s="198">
        <v>0</v>
      </c>
      <c r="T129" s="199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00" t="s">
        <v>139</v>
      </c>
      <c r="AT129" s="200" t="s">
        <v>135</v>
      </c>
      <c r="AU129" s="200" t="s">
        <v>89</v>
      </c>
      <c r="AY129" s="17" t="s">
        <v>133</v>
      </c>
      <c r="BE129" s="201">
        <f>IF(N129="základní",J129,0)</f>
        <v>0</v>
      </c>
      <c r="BF129" s="201">
        <f>IF(N129="snížená",J129,0)</f>
        <v>0</v>
      </c>
      <c r="BG129" s="201">
        <f>IF(N129="zákl. přenesená",J129,0)</f>
        <v>0</v>
      </c>
      <c r="BH129" s="201">
        <f>IF(N129="sníž. přenesená",J129,0)</f>
        <v>0</v>
      </c>
      <c r="BI129" s="201">
        <f>IF(N129="nulová",J129,0)</f>
        <v>0</v>
      </c>
      <c r="BJ129" s="17" t="s">
        <v>87</v>
      </c>
      <c r="BK129" s="201">
        <f>ROUND(I129*H129,2)</f>
        <v>0</v>
      </c>
      <c r="BL129" s="17" t="s">
        <v>139</v>
      </c>
      <c r="BM129" s="200" t="s">
        <v>257</v>
      </c>
    </row>
    <row r="130" s="13" customFormat="1">
      <c r="A130" s="13"/>
      <c r="B130" s="206"/>
      <c r="C130" s="13"/>
      <c r="D130" s="202" t="s">
        <v>143</v>
      </c>
      <c r="E130" s="207" t="s">
        <v>1</v>
      </c>
      <c r="F130" s="208" t="s">
        <v>256</v>
      </c>
      <c r="G130" s="13"/>
      <c r="H130" s="209">
        <v>2.6600000000000001</v>
      </c>
      <c r="I130" s="210"/>
      <c r="J130" s="13"/>
      <c r="K130" s="13"/>
      <c r="L130" s="206"/>
      <c r="M130" s="211"/>
      <c r="N130" s="212"/>
      <c r="O130" s="212"/>
      <c r="P130" s="212"/>
      <c r="Q130" s="212"/>
      <c r="R130" s="212"/>
      <c r="S130" s="212"/>
      <c r="T130" s="2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07" t="s">
        <v>143</v>
      </c>
      <c r="AU130" s="207" t="s">
        <v>89</v>
      </c>
      <c r="AV130" s="13" t="s">
        <v>89</v>
      </c>
      <c r="AW130" s="13" t="s">
        <v>36</v>
      </c>
      <c r="AX130" s="13" t="s">
        <v>79</v>
      </c>
      <c r="AY130" s="207" t="s">
        <v>133</v>
      </c>
    </row>
    <row r="131" s="14" customFormat="1">
      <c r="A131" s="14"/>
      <c r="B131" s="214"/>
      <c r="C131" s="14"/>
      <c r="D131" s="202" t="s">
        <v>143</v>
      </c>
      <c r="E131" s="215" t="s">
        <v>1</v>
      </c>
      <c r="F131" s="216" t="s">
        <v>145</v>
      </c>
      <c r="G131" s="14"/>
      <c r="H131" s="217">
        <v>2.6600000000000001</v>
      </c>
      <c r="I131" s="218"/>
      <c r="J131" s="14"/>
      <c r="K131" s="14"/>
      <c r="L131" s="214"/>
      <c r="M131" s="219"/>
      <c r="N131" s="220"/>
      <c r="O131" s="220"/>
      <c r="P131" s="220"/>
      <c r="Q131" s="220"/>
      <c r="R131" s="220"/>
      <c r="S131" s="220"/>
      <c r="T131" s="221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15" t="s">
        <v>143</v>
      </c>
      <c r="AU131" s="215" t="s">
        <v>89</v>
      </c>
      <c r="AV131" s="14" t="s">
        <v>139</v>
      </c>
      <c r="AW131" s="14" t="s">
        <v>36</v>
      </c>
      <c r="AX131" s="14" t="s">
        <v>87</v>
      </c>
      <c r="AY131" s="215" t="s">
        <v>133</v>
      </c>
    </row>
    <row r="132" s="2" customFormat="1" ht="36" customHeight="1">
      <c r="A132" s="36"/>
      <c r="B132" s="187"/>
      <c r="C132" s="188" t="s">
        <v>139</v>
      </c>
      <c r="D132" s="188" t="s">
        <v>135</v>
      </c>
      <c r="E132" s="189" t="s">
        <v>258</v>
      </c>
      <c r="F132" s="190" t="s">
        <v>259</v>
      </c>
      <c r="G132" s="191" t="s">
        <v>148</v>
      </c>
      <c r="H132" s="192">
        <v>2.52</v>
      </c>
      <c r="I132" s="193"/>
      <c r="J132" s="194">
        <f>ROUND(I132*H132,2)</f>
        <v>0</v>
      </c>
      <c r="K132" s="195"/>
      <c r="L132" s="37"/>
      <c r="M132" s="196" t="s">
        <v>1</v>
      </c>
      <c r="N132" s="197" t="s">
        <v>44</v>
      </c>
      <c r="O132" s="75"/>
      <c r="P132" s="198">
        <f>O132*H132</f>
        <v>0</v>
      </c>
      <c r="Q132" s="198">
        <v>0</v>
      </c>
      <c r="R132" s="198">
        <f>Q132*H132</f>
        <v>0</v>
      </c>
      <c r="S132" s="198">
        <v>0</v>
      </c>
      <c r="T132" s="199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00" t="s">
        <v>139</v>
      </c>
      <c r="AT132" s="200" t="s">
        <v>135</v>
      </c>
      <c r="AU132" s="200" t="s">
        <v>89</v>
      </c>
      <c r="AY132" s="17" t="s">
        <v>133</v>
      </c>
      <c r="BE132" s="201">
        <f>IF(N132="základní",J132,0)</f>
        <v>0</v>
      </c>
      <c r="BF132" s="201">
        <f>IF(N132="snížená",J132,0)</f>
        <v>0</v>
      </c>
      <c r="BG132" s="201">
        <f>IF(N132="zákl. přenesená",J132,0)</f>
        <v>0</v>
      </c>
      <c r="BH132" s="201">
        <f>IF(N132="sníž. přenesená",J132,0)</f>
        <v>0</v>
      </c>
      <c r="BI132" s="201">
        <f>IF(N132="nulová",J132,0)</f>
        <v>0</v>
      </c>
      <c r="BJ132" s="17" t="s">
        <v>87</v>
      </c>
      <c r="BK132" s="201">
        <f>ROUND(I132*H132,2)</f>
        <v>0</v>
      </c>
      <c r="BL132" s="17" t="s">
        <v>139</v>
      </c>
      <c r="BM132" s="200" t="s">
        <v>260</v>
      </c>
    </row>
    <row r="133" s="13" customFormat="1">
      <c r="A133" s="13"/>
      <c r="B133" s="206"/>
      <c r="C133" s="13"/>
      <c r="D133" s="202" t="s">
        <v>143</v>
      </c>
      <c r="E133" s="207" t="s">
        <v>1</v>
      </c>
      <c r="F133" s="208" t="s">
        <v>261</v>
      </c>
      <c r="G133" s="13"/>
      <c r="H133" s="209">
        <v>2.52</v>
      </c>
      <c r="I133" s="210"/>
      <c r="J133" s="13"/>
      <c r="K133" s="13"/>
      <c r="L133" s="206"/>
      <c r="M133" s="211"/>
      <c r="N133" s="212"/>
      <c r="O133" s="212"/>
      <c r="P133" s="212"/>
      <c r="Q133" s="212"/>
      <c r="R133" s="212"/>
      <c r="S133" s="212"/>
      <c r="T133" s="2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07" t="s">
        <v>143</v>
      </c>
      <c r="AU133" s="207" t="s">
        <v>89</v>
      </c>
      <c r="AV133" s="13" t="s">
        <v>89</v>
      </c>
      <c r="AW133" s="13" t="s">
        <v>36</v>
      </c>
      <c r="AX133" s="13" t="s">
        <v>79</v>
      </c>
      <c r="AY133" s="207" t="s">
        <v>133</v>
      </c>
    </row>
    <row r="134" s="14" customFormat="1">
      <c r="A134" s="14"/>
      <c r="B134" s="214"/>
      <c r="C134" s="14"/>
      <c r="D134" s="202" t="s">
        <v>143</v>
      </c>
      <c r="E134" s="215" t="s">
        <v>1</v>
      </c>
      <c r="F134" s="216" t="s">
        <v>145</v>
      </c>
      <c r="G134" s="14"/>
      <c r="H134" s="217">
        <v>2.52</v>
      </c>
      <c r="I134" s="218"/>
      <c r="J134" s="14"/>
      <c r="K134" s="14"/>
      <c r="L134" s="214"/>
      <c r="M134" s="219"/>
      <c r="N134" s="220"/>
      <c r="O134" s="220"/>
      <c r="P134" s="220"/>
      <c r="Q134" s="220"/>
      <c r="R134" s="220"/>
      <c r="S134" s="220"/>
      <c r="T134" s="221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15" t="s">
        <v>143</v>
      </c>
      <c r="AU134" s="215" t="s">
        <v>89</v>
      </c>
      <c r="AV134" s="14" t="s">
        <v>139</v>
      </c>
      <c r="AW134" s="14" t="s">
        <v>36</v>
      </c>
      <c r="AX134" s="14" t="s">
        <v>87</v>
      </c>
      <c r="AY134" s="215" t="s">
        <v>133</v>
      </c>
    </row>
    <row r="135" s="2" customFormat="1" ht="60" customHeight="1">
      <c r="A135" s="36"/>
      <c r="B135" s="187"/>
      <c r="C135" s="188" t="s">
        <v>160</v>
      </c>
      <c r="D135" s="188" t="s">
        <v>135</v>
      </c>
      <c r="E135" s="189" t="s">
        <v>262</v>
      </c>
      <c r="F135" s="190" t="s">
        <v>263</v>
      </c>
      <c r="G135" s="191" t="s">
        <v>148</v>
      </c>
      <c r="H135" s="192">
        <v>2.7400000000000002</v>
      </c>
      <c r="I135" s="193"/>
      <c r="J135" s="194">
        <f>ROUND(I135*H135,2)</f>
        <v>0</v>
      </c>
      <c r="K135" s="195"/>
      <c r="L135" s="37"/>
      <c r="M135" s="196" t="s">
        <v>1</v>
      </c>
      <c r="N135" s="197" t="s">
        <v>44</v>
      </c>
      <c r="O135" s="75"/>
      <c r="P135" s="198">
        <f>O135*H135</f>
        <v>0</v>
      </c>
      <c r="Q135" s="198">
        <v>0</v>
      </c>
      <c r="R135" s="198">
        <f>Q135*H135</f>
        <v>0</v>
      </c>
      <c r="S135" s="198">
        <v>0</v>
      </c>
      <c r="T135" s="199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00" t="s">
        <v>139</v>
      </c>
      <c r="AT135" s="200" t="s">
        <v>135</v>
      </c>
      <c r="AU135" s="200" t="s">
        <v>89</v>
      </c>
      <c r="AY135" s="17" t="s">
        <v>133</v>
      </c>
      <c r="BE135" s="201">
        <f>IF(N135="základní",J135,0)</f>
        <v>0</v>
      </c>
      <c r="BF135" s="201">
        <f>IF(N135="snížená",J135,0)</f>
        <v>0</v>
      </c>
      <c r="BG135" s="201">
        <f>IF(N135="zákl. přenesená",J135,0)</f>
        <v>0</v>
      </c>
      <c r="BH135" s="201">
        <f>IF(N135="sníž. přenesená",J135,0)</f>
        <v>0</v>
      </c>
      <c r="BI135" s="201">
        <f>IF(N135="nulová",J135,0)</f>
        <v>0</v>
      </c>
      <c r="BJ135" s="17" t="s">
        <v>87</v>
      </c>
      <c r="BK135" s="201">
        <f>ROUND(I135*H135,2)</f>
        <v>0</v>
      </c>
      <c r="BL135" s="17" t="s">
        <v>139</v>
      </c>
      <c r="BM135" s="200" t="s">
        <v>264</v>
      </c>
    </row>
    <row r="136" s="13" customFormat="1">
      <c r="A136" s="13"/>
      <c r="B136" s="206"/>
      <c r="C136" s="13"/>
      <c r="D136" s="202" t="s">
        <v>143</v>
      </c>
      <c r="E136" s="207" t="s">
        <v>1</v>
      </c>
      <c r="F136" s="208" t="s">
        <v>265</v>
      </c>
      <c r="G136" s="13"/>
      <c r="H136" s="209">
        <v>2.7400000000000002</v>
      </c>
      <c r="I136" s="210"/>
      <c r="J136" s="13"/>
      <c r="K136" s="13"/>
      <c r="L136" s="206"/>
      <c r="M136" s="211"/>
      <c r="N136" s="212"/>
      <c r="O136" s="212"/>
      <c r="P136" s="212"/>
      <c r="Q136" s="212"/>
      <c r="R136" s="212"/>
      <c r="S136" s="212"/>
      <c r="T136" s="2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07" t="s">
        <v>143</v>
      </c>
      <c r="AU136" s="207" t="s">
        <v>89</v>
      </c>
      <c r="AV136" s="13" t="s">
        <v>89</v>
      </c>
      <c r="AW136" s="13" t="s">
        <v>36</v>
      </c>
      <c r="AX136" s="13" t="s">
        <v>79</v>
      </c>
      <c r="AY136" s="207" t="s">
        <v>133</v>
      </c>
    </row>
    <row r="137" s="14" customFormat="1">
      <c r="A137" s="14"/>
      <c r="B137" s="214"/>
      <c r="C137" s="14"/>
      <c r="D137" s="202" t="s">
        <v>143</v>
      </c>
      <c r="E137" s="215" t="s">
        <v>1</v>
      </c>
      <c r="F137" s="216" t="s">
        <v>145</v>
      </c>
      <c r="G137" s="14"/>
      <c r="H137" s="217">
        <v>2.7400000000000002</v>
      </c>
      <c r="I137" s="218"/>
      <c r="J137" s="14"/>
      <c r="K137" s="14"/>
      <c r="L137" s="214"/>
      <c r="M137" s="219"/>
      <c r="N137" s="220"/>
      <c r="O137" s="220"/>
      <c r="P137" s="220"/>
      <c r="Q137" s="220"/>
      <c r="R137" s="220"/>
      <c r="S137" s="220"/>
      <c r="T137" s="221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15" t="s">
        <v>143</v>
      </c>
      <c r="AU137" s="215" t="s">
        <v>89</v>
      </c>
      <c r="AV137" s="14" t="s">
        <v>139</v>
      </c>
      <c r="AW137" s="14" t="s">
        <v>36</v>
      </c>
      <c r="AX137" s="14" t="s">
        <v>87</v>
      </c>
      <c r="AY137" s="215" t="s">
        <v>133</v>
      </c>
    </row>
    <row r="138" s="2" customFormat="1" ht="16.5" customHeight="1">
      <c r="A138" s="36"/>
      <c r="B138" s="187"/>
      <c r="C138" s="222" t="s">
        <v>165</v>
      </c>
      <c r="D138" s="222" t="s">
        <v>198</v>
      </c>
      <c r="E138" s="223" t="s">
        <v>266</v>
      </c>
      <c r="F138" s="224" t="s">
        <v>267</v>
      </c>
      <c r="G138" s="225" t="s">
        <v>218</v>
      </c>
      <c r="H138" s="226">
        <v>5.4800000000000004</v>
      </c>
      <c r="I138" s="227"/>
      <c r="J138" s="228">
        <f>ROUND(I138*H138,2)</f>
        <v>0</v>
      </c>
      <c r="K138" s="229"/>
      <c r="L138" s="230"/>
      <c r="M138" s="231" t="s">
        <v>1</v>
      </c>
      <c r="N138" s="232" t="s">
        <v>44</v>
      </c>
      <c r="O138" s="75"/>
      <c r="P138" s="198">
        <f>O138*H138</f>
        <v>0</v>
      </c>
      <c r="Q138" s="198">
        <v>1</v>
      </c>
      <c r="R138" s="198">
        <f>Q138*H138</f>
        <v>5.4800000000000004</v>
      </c>
      <c r="S138" s="198">
        <v>0</v>
      </c>
      <c r="T138" s="199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0" t="s">
        <v>175</v>
      </c>
      <c r="AT138" s="200" t="s">
        <v>198</v>
      </c>
      <c r="AU138" s="200" t="s">
        <v>89</v>
      </c>
      <c r="AY138" s="17" t="s">
        <v>133</v>
      </c>
      <c r="BE138" s="201">
        <f>IF(N138="základní",J138,0)</f>
        <v>0</v>
      </c>
      <c r="BF138" s="201">
        <f>IF(N138="snížená",J138,0)</f>
        <v>0</v>
      </c>
      <c r="BG138" s="201">
        <f>IF(N138="zákl. přenesená",J138,0)</f>
        <v>0</v>
      </c>
      <c r="BH138" s="201">
        <f>IF(N138="sníž. přenesená",J138,0)</f>
        <v>0</v>
      </c>
      <c r="BI138" s="201">
        <f>IF(N138="nulová",J138,0)</f>
        <v>0</v>
      </c>
      <c r="BJ138" s="17" t="s">
        <v>87</v>
      </c>
      <c r="BK138" s="201">
        <f>ROUND(I138*H138,2)</f>
        <v>0</v>
      </c>
      <c r="BL138" s="17" t="s">
        <v>139</v>
      </c>
      <c r="BM138" s="200" t="s">
        <v>268</v>
      </c>
    </row>
    <row r="139" s="13" customFormat="1">
      <c r="A139" s="13"/>
      <c r="B139" s="206"/>
      <c r="C139" s="13"/>
      <c r="D139" s="202" t="s">
        <v>143</v>
      </c>
      <c r="E139" s="13"/>
      <c r="F139" s="208" t="s">
        <v>269</v>
      </c>
      <c r="G139" s="13"/>
      <c r="H139" s="209">
        <v>5.4800000000000004</v>
      </c>
      <c r="I139" s="210"/>
      <c r="J139" s="13"/>
      <c r="K139" s="13"/>
      <c r="L139" s="206"/>
      <c r="M139" s="211"/>
      <c r="N139" s="212"/>
      <c r="O139" s="212"/>
      <c r="P139" s="212"/>
      <c r="Q139" s="212"/>
      <c r="R139" s="212"/>
      <c r="S139" s="212"/>
      <c r="T139" s="2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07" t="s">
        <v>143</v>
      </c>
      <c r="AU139" s="207" t="s">
        <v>89</v>
      </c>
      <c r="AV139" s="13" t="s">
        <v>89</v>
      </c>
      <c r="AW139" s="13" t="s">
        <v>3</v>
      </c>
      <c r="AX139" s="13" t="s">
        <v>87</v>
      </c>
      <c r="AY139" s="207" t="s">
        <v>133</v>
      </c>
    </row>
    <row r="140" s="12" customFormat="1" ht="22.8" customHeight="1">
      <c r="A140" s="12"/>
      <c r="B140" s="174"/>
      <c r="C140" s="12"/>
      <c r="D140" s="175" t="s">
        <v>78</v>
      </c>
      <c r="E140" s="185" t="s">
        <v>139</v>
      </c>
      <c r="F140" s="185" t="s">
        <v>270</v>
      </c>
      <c r="G140" s="12"/>
      <c r="H140" s="12"/>
      <c r="I140" s="177"/>
      <c r="J140" s="186">
        <f>BK140</f>
        <v>0</v>
      </c>
      <c r="K140" s="12"/>
      <c r="L140" s="174"/>
      <c r="M140" s="179"/>
      <c r="N140" s="180"/>
      <c r="O140" s="180"/>
      <c r="P140" s="181">
        <f>SUM(P141:P146)</f>
        <v>0</v>
      </c>
      <c r="Q140" s="180"/>
      <c r="R140" s="181">
        <f>SUM(R141:R146)</f>
        <v>5.2239120000000003</v>
      </c>
      <c r="S140" s="180"/>
      <c r="T140" s="182">
        <f>SUM(T141:T146)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75" t="s">
        <v>87</v>
      </c>
      <c r="AT140" s="183" t="s">
        <v>78</v>
      </c>
      <c r="AU140" s="183" t="s">
        <v>87</v>
      </c>
      <c r="AY140" s="175" t="s">
        <v>133</v>
      </c>
      <c r="BK140" s="184">
        <f>SUM(BK141:BK146)</f>
        <v>0</v>
      </c>
    </row>
    <row r="141" s="2" customFormat="1" ht="24" customHeight="1">
      <c r="A141" s="36"/>
      <c r="B141" s="187"/>
      <c r="C141" s="188" t="s">
        <v>170</v>
      </c>
      <c r="D141" s="188" t="s">
        <v>135</v>
      </c>
      <c r="E141" s="189" t="s">
        <v>271</v>
      </c>
      <c r="F141" s="190" t="s">
        <v>272</v>
      </c>
      <c r="G141" s="191" t="s">
        <v>148</v>
      </c>
      <c r="H141" s="192">
        <v>0.68000000000000005</v>
      </c>
      <c r="I141" s="193"/>
      <c r="J141" s="194">
        <f>ROUND(I141*H141,2)</f>
        <v>0</v>
      </c>
      <c r="K141" s="195"/>
      <c r="L141" s="37"/>
      <c r="M141" s="196" t="s">
        <v>1</v>
      </c>
      <c r="N141" s="197" t="s">
        <v>44</v>
      </c>
      <c r="O141" s="75"/>
      <c r="P141" s="198">
        <f>O141*H141</f>
        <v>0</v>
      </c>
      <c r="Q141" s="198">
        <v>1.7034</v>
      </c>
      <c r="R141" s="198">
        <f>Q141*H141</f>
        <v>1.158312</v>
      </c>
      <c r="S141" s="198">
        <v>0</v>
      </c>
      <c r="T141" s="199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0" t="s">
        <v>139</v>
      </c>
      <c r="AT141" s="200" t="s">
        <v>135</v>
      </c>
      <c r="AU141" s="200" t="s">
        <v>89</v>
      </c>
      <c r="AY141" s="17" t="s">
        <v>133</v>
      </c>
      <c r="BE141" s="201">
        <f>IF(N141="základní",J141,0)</f>
        <v>0</v>
      </c>
      <c r="BF141" s="201">
        <f>IF(N141="snížená",J141,0)</f>
        <v>0</v>
      </c>
      <c r="BG141" s="201">
        <f>IF(N141="zákl. přenesená",J141,0)</f>
        <v>0</v>
      </c>
      <c r="BH141" s="201">
        <f>IF(N141="sníž. přenesená",J141,0)</f>
        <v>0</v>
      </c>
      <c r="BI141" s="201">
        <f>IF(N141="nulová",J141,0)</f>
        <v>0</v>
      </c>
      <c r="BJ141" s="17" t="s">
        <v>87</v>
      </c>
      <c r="BK141" s="201">
        <f>ROUND(I141*H141,2)</f>
        <v>0</v>
      </c>
      <c r="BL141" s="17" t="s">
        <v>139</v>
      </c>
      <c r="BM141" s="200" t="s">
        <v>273</v>
      </c>
    </row>
    <row r="142" s="13" customFormat="1">
      <c r="A142" s="13"/>
      <c r="B142" s="206"/>
      <c r="C142" s="13"/>
      <c r="D142" s="202" t="s">
        <v>143</v>
      </c>
      <c r="E142" s="207" t="s">
        <v>1</v>
      </c>
      <c r="F142" s="208" t="s">
        <v>274</v>
      </c>
      <c r="G142" s="13"/>
      <c r="H142" s="209">
        <v>0.68000000000000005</v>
      </c>
      <c r="I142" s="210"/>
      <c r="J142" s="13"/>
      <c r="K142" s="13"/>
      <c r="L142" s="206"/>
      <c r="M142" s="211"/>
      <c r="N142" s="212"/>
      <c r="O142" s="212"/>
      <c r="P142" s="212"/>
      <c r="Q142" s="212"/>
      <c r="R142" s="212"/>
      <c r="S142" s="212"/>
      <c r="T142" s="2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07" t="s">
        <v>143</v>
      </c>
      <c r="AU142" s="207" t="s">
        <v>89</v>
      </c>
      <c r="AV142" s="13" t="s">
        <v>89</v>
      </c>
      <c r="AW142" s="13" t="s">
        <v>36</v>
      </c>
      <c r="AX142" s="13" t="s">
        <v>79</v>
      </c>
      <c r="AY142" s="207" t="s">
        <v>133</v>
      </c>
    </row>
    <row r="143" s="14" customFormat="1">
      <c r="A143" s="14"/>
      <c r="B143" s="214"/>
      <c r="C143" s="14"/>
      <c r="D143" s="202" t="s">
        <v>143</v>
      </c>
      <c r="E143" s="215" t="s">
        <v>1</v>
      </c>
      <c r="F143" s="216" t="s">
        <v>145</v>
      </c>
      <c r="G143" s="14"/>
      <c r="H143" s="217">
        <v>0.68000000000000005</v>
      </c>
      <c r="I143" s="218"/>
      <c r="J143" s="14"/>
      <c r="K143" s="14"/>
      <c r="L143" s="214"/>
      <c r="M143" s="219"/>
      <c r="N143" s="220"/>
      <c r="O143" s="220"/>
      <c r="P143" s="220"/>
      <c r="Q143" s="220"/>
      <c r="R143" s="220"/>
      <c r="S143" s="220"/>
      <c r="T143" s="22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15" t="s">
        <v>143</v>
      </c>
      <c r="AU143" s="215" t="s">
        <v>89</v>
      </c>
      <c r="AV143" s="14" t="s">
        <v>139</v>
      </c>
      <c r="AW143" s="14" t="s">
        <v>36</v>
      </c>
      <c r="AX143" s="14" t="s">
        <v>87</v>
      </c>
      <c r="AY143" s="215" t="s">
        <v>133</v>
      </c>
    </row>
    <row r="144" s="2" customFormat="1" ht="60" customHeight="1">
      <c r="A144" s="36"/>
      <c r="B144" s="187"/>
      <c r="C144" s="188" t="s">
        <v>175</v>
      </c>
      <c r="D144" s="188" t="s">
        <v>135</v>
      </c>
      <c r="E144" s="189" t="s">
        <v>275</v>
      </c>
      <c r="F144" s="190" t="s">
        <v>276</v>
      </c>
      <c r="G144" s="191" t="s">
        <v>148</v>
      </c>
      <c r="H144" s="192">
        <v>2</v>
      </c>
      <c r="I144" s="193"/>
      <c r="J144" s="194">
        <f>ROUND(I144*H144,2)</f>
        <v>0</v>
      </c>
      <c r="K144" s="195"/>
      <c r="L144" s="37"/>
      <c r="M144" s="196" t="s">
        <v>1</v>
      </c>
      <c r="N144" s="197" t="s">
        <v>44</v>
      </c>
      <c r="O144" s="75"/>
      <c r="P144" s="198">
        <f>O144*H144</f>
        <v>0</v>
      </c>
      <c r="Q144" s="198">
        <v>2.0327999999999999</v>
      </c>
      <c r="R144" s="198">
        <f>Q144*H144</f>
        <v>4.0655999999999999</v>
      </c>
      <c r="S144" s="198">
        <v>0</v>
      </c>
      <c r="T144" s="199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0" t="s">
        <v>139</v>
      </c>
      <c r="AT144" s="200" t="s">
        <v>135</v>
      </c>
      <c r="AU144" s="200" t="s">
        <v>89</v>
      </c>
      <c r="AY144" s="17" t="s">
        <v>133</v>
      </c>
      <c r="BE144" s="201">
        <f>IF(N144="základní",J144,0)</f>
        <v>0</v>
      </c>
      <c r="BF144" s="201">
        <f>IF(N144="snížená",J144,0)</f>
        <v>0</v>
      </c>
      <c r="BG144" s="201">
        <f>IF(N144="zákl. přenesená",J144,0)</f>
        <v>0</v>
      </c>
      <c r="BH144" s="201">
        <f>IF(N144="sníž. přenesená",J144,0)</f>
        <v>0</v>
      </c>
      <c r="BI144" s="201">
        <f>IF(N144="nulová",J144,0)</f>
        <v>0</v>
      </c>
      <c r="BJ144" s="17" t="s">
        <v>87</v>
      </c>
      <c r="BK144" s="201">
        <f>ROUND(I144*H144,2)</f>
        <v>0</v>
      </c>
      <c r="BL144" s="17" t="s">
        <v>139</v>
      </c>
      <c r="BM144" s="200" t="s">
        <v>277</v>
      </c>
    </row>
    <row r="145" s="13" customFormat="1">
      <c r="A145" s="13"/>
      <c r="B145" s="206"/>
      <c r="C145" s="13"/>
      <c r="D145" s="202" t="s">
        <v>143</v>
      </c>
      <c r="E145" s="207" t="s">
        <v>1</v>
      </c>
      <c r="F145" s="208" t="s">
        <v>278</v>
      </c>
      <c r="G145" s="13"/>
      <c r="H145" s="209">
        <v>2</v>
      </c>
      <c r="I145" s="210"/>
      <c r="J145" s="13"/>
      <c r="K145" s="13"/>
      <c r="L145" s="206"/>
      <c r="M145" s="211"/>
      <c r="N145" s="212"/>
      <c r="O145" s="212"/>
      <c r="P145" s="212"/>
      <c r="Q145" s="212"/>
      <c r="R145" s="212"/>
      <c r="S145" s="212"/>
      <c r="T145" s="2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07" t="s">
        <v>143</v>
      </c>
      <c r="AU145" s="207" t="s">
        <v>89</v>
      </c>
      <c r="AV145" s="13" t="s">
        <v>89</v>
      </c>
      <c r="AW145" s="13" t="s">
        <v>36</v>
      </c>
      <c r="AX145" s="13" t="s">
        <v>79</v>
      </c>
      <c r="AY145" s="207" t="s">
        <v>133</v>
      </c>
    </row>
    <row r="146" s="14" customFormat="1">
      <c r="A146" s="14"/>
      <c r="B146" s="214"/>
      <c r="C146" s="14"/>
      <c r="D146" s="202" t="s">
        <v>143</v>
      </c>
      <c r="E146" s="215" t="s">
        <v>1</v>
      </c>
      <c r="F146" s="216" t="s">
        <v>145</v>
      </c>
      <c r="G146" s="14"/>
      <c r="H146" s="217">
        <v>2</v>
      </c>
      <c r="I146" s="218"/>
      <c r="J146" s="14"/>
      <c r="K146" s="14"/>
      <c r="L146" s="214"/>
      <c r="M146" s="219"/>
      <c r="N146" s="220"/>
      <c r="O146" s="220"/>
      <c r="P146" s="220"/>
      <c r="Q146" s="220"/>
      <c r="R146" s="220"/>
      <c r="S146" s="220"/>
      <c r="T146" s="22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15" t="s">
        <v>143</v>
      </c>
      <c r="AU146" s="215" t="s">
        <v>89</v>
      </c>
      <c r="AV146" s="14" t="s">
        <v>139</v>
      </c>
      <c r="AW146" s="14" t="s">
        <v>36</v>
      </c>
      <c r="AX146" s="14" t="s">
        <v>87</v>
      </c>
      <c r="AY146" s="215" t="s">
        <v>133</v>
      </c>
    </row>
    <row r="147" s="12" customFormat="1" ht="22.8" customHeight="1">
      <c r="A147" s="12"/>
      <c r="B147" s="174"/>
      <c r="C147" s="12"/>
      <c r="D147" s="175" t="s">
        <v>78</v>
      </c>
      <c r="E147" s="185" t="s">
        <v>180</v>
      </c>
      <c r="F147" s="185" t="s">
        <v>279</v>
      </c>
      <c r="G147" s="12"/>
      <c r="H147" s="12"/>
      <c r="I147" s="177"/>
      <c r="J147" s="186">
        <f>BK147</f>
        <v>0</v>
      </c>
      <c r="K147" s="12"/>
      <c r="L147" s="174"/>
      <c r="M147" s="179"/>
      <c r="N147" s="180"/>
      <c r="O147" s="180"/>
      <c r="P147" s="181">
        <f>SUM(P148:P153)</f>
        <v>0</v>
      </c>
      <c r="Q147" s="180"/>
      <c r="R147" s="181">
        <f>SUM(R148:R153)</f>
        <v>11.78073</v>
      </c>
      <c r="S147" s="180"/>
      <c r="T147" s="182">
        <f>SUM(T148:T153)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75" t="s">
        <v>87</v>
      </c>
      <c r="AT147" s="183" t="s">
        <v>78</v>
      </c>
      <c r="AU147" s="183" t="s">
        <v>87</v>
      </c>
      <c r="AY147" s="175" t="s">
        <v>133</v>
      </c>
      <c r="BK147" s="184">
        <f>SUM(BK148:BK153)</f>
        <v>0</v>
      </c>
    </row>
    <row r="148" s="2" customFormat="1" ht="24" customHeight="1">
      <c r="A148" s="36"/>
      <c r="B148" s="187"/>
      <c r="C148" s="222" t="s">
        <v>180</v>
      </c>
      <c r="D148" s="222" t="s">
        <v>198</v>
      </c>
      <c r="E148" s="223" t="s">
        <v>280</v>
      </c>
      <c r="F148" s="224" t="s">
        <v>281</v>
      </c>
      <c r="G148" s="225" t="s">
        <v>282</v>
      </c>
      <c r="H148" s="226">
        <v>9</v>
      </c>
      <c r="I148" s="227"/>
      <c r="J148" s="228">
        <f>ROUND(I148*H148,2)</f>
        <v>0</v>
      </c>
      <c r="K148" s="229"/>
      <c r="L148" s="230"/>
      <c r="M148" s="231" t="s">
        <v>1</v>
      </c>
      <c r="N148" s="232" t="s">
        <v>44</v>
      </c>
      <c r="O148" s="75"/>
      <c r="P148" s="198">
        <f>O148*H148</f>
        <v>0</v>
      </c>
      <c r="Q148" s="198">
        <v>0.12777</v>
      </c>
      <c r="R148" s="198">
        <f>Q148*H148</f>
        <v>1.1499299999999999</v>
      </c>
      <c r="S148" s="198">
        <v>0</v>
      </c>
      <c r="T148" s="199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0" t="s">
        <v>175</v>
      </c>
      <c r="AT148" s="200" t="s">
        <v>198</v>
      </c>
      <c r="AU148" s="200" t="s">
        <v>89</v>
      </c>
      <c r="AY148" s="17" t="s">
        <v>133</v>
      </c>
      <c r="BE148" s="201">
        <f>IF(N148="základní",J148,0)</f>
        <v>0</v>
      </c>
      <c r="BF148" s="201">
        <f>IF(N148="snížená",J148,0)</f>
        <v>0</v>
      </c>
      <c r="BG148" s="201">
        <f>IF(N148="zákl. přenesená",J148,0)</f>
        <v>0</v>
      </c>
      <c r="BH148" s="201">
        <f>IF(N148="sníž. přenesená",J148,0)</f>
        <v>0</v>
      </c>
      <c r="BI148" s="201">
        <f>IF(N148="nulová",J148,0)</f>
        <v>0</v>
      </c>
      <c r="BJ148" s="17" t="s">
        <v>87</v>
      </c>
      <c r="BK148" s="201">
        <f>ROUND(I148*H148,2)</f>
        <v>0</v>
      </c>
      <c r="BL148" s="17" t="s">
        <v>139</v>
      </c>
      <c r="BM148" s="200" t="s">
        <v>283</v>
      </c>
    </row>
    <row r="149" s="13" customFormat="1">
      <c r="A149" s="13"/>
      <c r="B149" s="206"/>
      <c r="C149" s="13"/>
      <c r="D149" s="202" t="s">
        <v>143</v>
      </c>
      <c r="E149" s="207" t="s">
        <v>1</v>
      </c>
      <c r="F149" s="208" t="s">
        <v>284</v>
      </c>
      <c r="G149" s="13"/>
      <c r="H149" s="209">
        <v>9</v>
      </c>
      <c r="I149" s="210"/>
      <c r="J149" s="13"/>
      <c r="K149" s="13"/>
      <c r="L149" s="206"/>
      <c r="M149" s="211"/>
      <c r="N149" s="212"/>
      <c r="O149" s="212"/>
      <c r="P149" s="212"/>
      <c r="Q149" s="212"/>
      <c r="R149" s="212"/>
      <c r="S149" s="212"/>
      <c r="T149" s="2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07" t="s">
        <v>143</v>
      </c>
      <c r="AU149" s="207" t="s">
        <v>89</v>
      </c>
      <c r="AV149" s="13" t="s">
        <v>89</v>
      </c>
      <c r="AW149" s="13" t="s">
        <v>36</v>
      </c>
      <c r="AX149" s="13" t="s">
        <v>79</v>
      </c>
      <c r="AY149" s="207" t="s">
        <v>133</v>
      </c>
    </row>
    <row r="150" s="14" customFormat="1">
      <c r="A150" s="14"/>
      <c r="B150" s="214"/>
      <c r="C150" s="14"/>
      <c r="D150" s="202" t="s">
        <v>143</v>
      </c>
      <c r="E150" s="215" t="s">
        <v>1</v>
      </c>
      <c r="F150" s="216" t="s">
        <v>145</v>
      </c>
      <c r="G150" s="14"/>
      <c r="H150" s="217">
        <v>9</v>
      </c>
      <c r="I150" s="218"/>
      <c r="J150" s="14"/>
      <c r="K150" s="14"/>
      <c r="L150" s="214"/>
      <c r="M150" s="219"/>
      <c r="N150" s="220"/>
      <c r="O150" s="220"/>
      <c r="P150" s="220"/>
      <c r="Q150" s="220"/>
      <c r="R150" s="220"/>
      <c r="S150" s="220"/>
      <c r="T150" s="221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15" t="s">
        <v>143</v>
      </c>
      <c r="AU150" s="215" t="s">
        <v>89</v>
      </c>
      <c r="AV150" s="14" t="s">
        <v>139</v>
      </c>
      <c r="AW150" s="14" t="s">
        <v>36</v>
      </c>
      <c r="AX150" s="14" t="s">
        <v>87</v>
      </c>
      <c r="AY150" s="215" t="s">
        <v>133</v>
      </c>
    </row>
    <row r="151" s="2" customFormat="1" ht="24" customHeight="1">
      <c r="A151" s="36"/>
      <c r="B151" s="187"/>
      <c r="C151" s="188" t="s">
        <v>185</v>
      </c>
      <c r="D151" s="188" t="s">
        <v>135</v>
      </c>
      <c r="E151" s="189" t="s">
        <v>285</v>
      </c>
      <c r="F151" s="190" t="s">
        <v>286</v>
      </c>
      <c r="G151" s="191" t="s">
        <v>282</v>
      </c>
      <c r="H151" s="192">
        <v>9</v>
      </c>
      <c r="I151" s="193"/>
      <c r="J151" s="194">
        <f>ROUND(I151*H151,2)</f>
        <v>0</v>
      </c>
      <c r="K151" s="195"/>
      <c r="L151" s="37"/>
      <c r="M151" s="196" t="s">
        <v>1</v>
      </c>
      <c r="N151" s="197" t="s">
        <v>44</v>
      </c>
      <c r="O151" s="75"/>
      <c r="P151" s="198">
        <f>O151*H151</f>
        <v>0</v>
      </c>
      <c r="Q151" s="198">
        <v>1.1812</v>
      </c>
      <c r="R151" s="198">
        <f>Q151*H151</f>
        <v>10.630800000000001</v>
      </c>
      <c r="S151" s="198">
        <v>0</v>
      </c>
      <c r="T151" s="199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0" t="s">
        <v>139</v>
      </c>
      <c r="AT151" s="200" t="s">
        <v>135</v>
      </c>
      <c r="AU151" s="200" t="s">
        <v>89</v>
      </c>
      <c r="AY151" s="17" t="s">
        <v>133</v>
      </c>
      <c r="BE151" s="201">
        <f>IF(N151="základní",J151,0)</f>
        <v>0</v>
      </c>
      <c r="BF151" s="201">
        <f>IF(N151="snížená",J151,0)</f>
        <v>0</v>
      </c>
      <c r="BG151" s="201">
        <f>IF(N151="zákl. přenesená",J151,0)</f>
        <v>0</v>
      </c>
      <c r="BH151" s="201">
        <f>IF(N151="sníž. přenesená",J151,0)</f>
        <v>0</v>
      </c>
      <c r="BI151" s="201">
        <f>IF(N151="nulová",J151,0)</f>
        <v>0</v>
      </c>
      <c r="BJ151" s="17" t="s">
        <v>87</v>
      </c>
      <c r="BK151" s="201">
        <f>ROUND(I151*H151,2)</f>
        <v>0</v>
      </c>
      <c r="BL151" s="17" t="s">
        <v>139</v>
      </c>
      <c r="BM151" s="200" t="s">
        <v>287</v>
      </c>
    </row>
    <row r="152" s="13" customFormat="1">
      <c r="A152" s="13"/>
      <c r="B152" s="206"/>
      <c r="C152" s="13"/>
      <c r="D152" s="202" t="s">
        <v>143</v>
      </c>
      <c r="E152" s="207" t="s">
        <v>1</v>
      </c>
      <c r="F152" s="208" t="s">
        <v>284</v>
      </c>
      <c r="G152" s="13"/>
      <c r="H152" s="209">
        <v>9</v>
      </c>
      <c r="I152" s="210"/>
      <c r="J152" s="13"/>
      <c r="K152" s="13"/>
      <c r="L152" s="206"/>
      <c r="M152" s="211"/>
      <c r="N152" s="212"/>
      <c r="O152" s="212"/>
      <c r="P152" s="212"/>
      <c r="Q152" s="212"/>
      <c r="R152" s="212"/>
      <c r="S152" s="212"/>
      <c r="T152" s="2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07" t="s">
        <v>143</v>
      </c>
      <c r="AU152" s="207" t="s">
        <v>89</v>
      </c>
      <c r="AV152" s="13" t="s">
        <v>89</v>
      </c>
      <c r="AW152" s="13" t="s">
        <v>36</v>
      </c>
      <c r="AX152" s="13" t="s">
        <v>79</v>
      </c>
      <c r="AY152" s="207" t="s">
        <v>133</v>
      </c>
    </row>
    <row r="153" s="14" customFormat="1">
      <c r="A153" s="14"/>
      <c r="B153" s="214"/>
      <c r="C153" s="14"/>
      <c r="D153" s="202" t="s">
        <v>143</v>
      </c>
      <c r="E153" s="215" t="s">
        <v>1</v>
      </c>
      <c r="F153" s="216" t="s">
        <v>145</v>
      </c>
      <c r="G153" s="14"/>
      <c r="H153" s="217">
        <v>9</v>
      </c>
      <c r="I153" s="218"/>
      <c r="J153" s="14"/>
      <c r="K153" s="14"/>
      <c r="L153" s="214"/>
      <c r="M153" s="238"/>
      <c r="N153" s="239"/>
      <c r="O153" s="239"/>
      <c r="P153" s="239"/>
      <c r="Q153" s="239"/>
      <c r="R153" s="239"/>
      <c r="S153" s="239"/>
      <c r="T153" s="24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15" t="s">
        <v>143</v>
      </c>
      <c r="AU153" s="215" t="s">
        <v>89</v>
      </c>
      <c r="AV153" s="14" t="s">
        <v>139</v>
      </c>
      <c r="AW153" s="14" t="s">
        <v>36</v>
      </c>
      <c r="AX153" s="14" t="s">
        <v>87</v>
      </c>
      <c r="AY153" s="215" t="s">
        <v>133</v>
      </c>
    </row>
    <row r="154" s="2" customFormat="1" ht="6.96" customHeight="1">
      <c r="A154" s="36"/>
      <c r="B154" s="58"/>
      <c r="C154" s="59"/>
      <c r="D154" s="59"/>
      <c r="E154" s="59"/>
      <c r="F154" s="59"/>
      <c r="G154" s="59"/>
      <c r="H154" s="59"/>
      <c r="I154" s="146"/>
      <c r="J154" s="59"/>
      <c r="K154" s="59"/>
      <c r="L154" s="37"/>
      <c r="M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</row>
  </sheetData>
  <autoFilter ref="C119:K153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4.33" style="1" customWidth="1"/>
    <col min="5" max="5" width="17.17" style="1" customWidth="1"/>
    <col min="6" max="6" width="50.83" style="1" customWidth="1"/>
    <col min="7" max="7" width="7" style="1" customWidth="1"/>
    <col min="8" max="8" width="11.5" style="1" customWidth="1"/>
    <col min="9" max="9" width="20.17" style="118" customWidth="1"/>
    <col min="10" max="10" width="20.17" style="1" customWidth="1"/>
    <col min="11" max="11" width="20.17" style="1" hidden="1" customWidth="1"/>
    <col min="12" max="12" width="9.33" style="1" customWidth="1"/>
    <col min="13" max="13" width="10.83" style="1" hidden="1" customWidth="1"/>
    <col min="14" max="14" width="9.33" style="1" hidden="1"/>
    <col min="15" max="15" width="14.17" style="1" hidden="1" customWidth="1"/>
    <col min="16" max="16" width="14.17" style="1" hidden="1" customWidth="1"/>
    <col min="17" max="17" width="14.17" style="1" hidden="1" customWidth="1"/>
    <col min="18" max="18" width="14.17" style="1" hidden="1" customWidth="1"/>
    <col min="19" max="19" width="14.17" style="1" hidden="1" customWidth="1"/>
    <col min="20" max="20" width="14.17" style="1" hidden="1" customWidth="1"/>
    <col min="21" max="21" width="16.33" style="1" hidden="1" customWidth="1"/>
    <col min="22" max="22" width="12.33" style="1" customWidth="1"/>
    <col min="23" max="23" width="16.33" style="1" customWidth="1"/>
    <col min="24" max="24" width="12.33" style="1" customWidth="1"/>
    <col min="25" max="25" width="15" style="1" customWidth="1"/>
    <col min="26" max="26" width="11" style="1" customWidth="1"/>
    <col min="27" max="27" width="15" style="1" customWidth="1"/>
    <col min="28" max="28" width="16.33" style="1" customWidth="1"/>
    <col min="29" max="29" width="11" style="1" customWidth="1"/>
    <col min="30" max="30" width="15" style="1" customWidth="1"/>
    <col min="31" max="31" width="16.33" style="1" customWidth="1"/>
    <col min="44" max="44" width="9.33" style="1" hidden="1"/>
    <col min="45" max="45" width="9.33" style="1" hidden="1"/>
    <col min="46" max="46" width="9.33" style="1" hidden="1"/>
    <col min="47" max="47" width="9.33" style="1" hidden="1"/>
    <col min="48" max="48" width="9.33" style="1" hidden="1"/>
    <col min="49" max="49" width="9.33" style="1" hidden="1"/>
    <col min="50" max="50" width="9.33" style="1" hidden="1"/>
    <col min="51" max="51" width="9.33" style="1" hidden="1"/>
    <col min="52" max="52" width="9.33" style="1" hidden="1"/>
    <col min="53" max="53" width="9.33" style="1" hidden="1"/>
    <col min="54" max="54" width="9.33" style="1" hidden="1"/>
    <col min="55" max="55" width="9.33" style="1" hidden="1"/>
    <col min="56" max="56" width="9.33" style="1" hidden="1"/>
    <col min="57" max="57" width="9.33" style="1" hidden="1"/>
    <col min="58" max="58" width="9.33" style="1" hidden="1"/>
    <col min="59" max="59" width="9.33" style="1" hidden="1"/>
    <col min="60" max="60" width="9.33" style="1" hidden="1"/>
    <col min="61" max="61" width="9.33" style="1" hidden="1"/>
    <col min="62" max="62" width="9.33" style="1" hidden="1"/>
    <col min="63" max="63" width="9.33" style="1" hidden="1"/>
    <col min="64" max="64" width="9.33" style="1" hidden="1"/>
    <col min="65" max="65" width="9.33" style="1" hidden="1"/>
  </cols>
  <sheetData>
    <row r="2" s="1" customFormat="1" ht="36.96" customHeight="1">
      <c r="I2" s="118"/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19"/>
      <c r="J3" s="19"/>
      <c r="K3" s="19"/>
      <c r="L3" s="20"/>
      <c r="AT3" s="17" t="s">
        <v>89</v>
      </c>
    </row>
    <row r="4" s="1" customFormat="1" ht="24.96" customHeight="1">
      <c r="B4" s="20"/>
      <c r="D4" s="21" t="s">
        <v>105</v>
      </c>
      <c r="I4" s="118"/>
      <c r="L4" s="20"/>
      <c r="M4" s="120" t="s">
        <v>10</v>
      </c>
      <c r="AT4" s="17" t="s">
        <v>3</v>
      </c>
    </row>
    <row r="5" s="1" customFormat="1" ht="6.96" customHeight="1">
      <c r="B5" s="20"/>
      <c r="I5" s="118"/>
      <c r="L5" s="20"/>
    </row>
    <row r="6" s="1" customFormat="1" ht="12" customHeight="1">
      <c r="B6" s="20"/>
      <c r="D6" s="30" t="s">
        <v>16</v>
      </c>
      <c r="I6" s="118"/>
      <c r="L6" s="20"/>
    </row>
    <row r="7" s="1" customFormat="1" ht="16.5" customHeight="1">
      <c r="B7" s="20"/>
      <c r="E7" s="121" t="str">
        <f>'Rekapitulace stavby'!K6</f>
        <v>Lesní cesta Na rovinkách</v>
      </c>
      <c r="F7" s="30"/>
      <c r="G7" s="30"/>
      <c r="H7" s="30"/>
      <c r="I7" s="118"/>
      <c r="L7" s="20"/>
    </row>
    <row r="8" s="2" customFormat="1" ht="12" customHeight="1">
      <c r="A8" s="36"/>
      <c r="B8" s="37"/>
      <c r="C8" s="36"/>
      <c r="D8" s="30" t="s">
        <v>106</v>
      </c>
      <c r="E8" s="36"/>
      <c r="F8" s="36"/>
      <c r="G8" s="36"/>
      <c r="H8" s="36"/>
      <c r="I8" s="122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288</v>
      </c>
      <c r="F9" s="36"/>
      <c r="G9" s="36"/>
      <c r="H9" s="36"/>
      <c r="I9" s="122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122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123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21</v>
      </c>
      <c r="G12" s="36"/>
      <c r="H12" s="36"/>
      <c r="I12" s="123" t="s">
        <v>22</v>
      </c>
      <c r="J12" s="67" t="str">
        <f>'Rekapitulace stavby'!AN8</f>
        <v>23. 12. 2020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122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123" t="s">
        <v>25</v>
      </c>
      <c r="J14" s="25" t="s">
        <v>26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">
        <v>27</v>
      </c>
      <c r="F15" s="36"/>
      <c r="G15" s="36"/>
      <c r="H15" s="36"/>
      <c r="I15" s="123" t="s">
        <v>28</v>
      </c>
      <c r="J15" s="25" t="s">
        <v>29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122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30</v>
      </c>
      <c r="E17" s="36"/>
      <c r="F17" s="36"/>
      <c r="G17" s="36"/>
      <c r="H17" s="36"/>
      <c r="I17" s="123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123" t="s">
        <v>28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122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32</v>
      </c>
      <c r="E20" s="36"/>
      <c r="F20" s="36"/>
      <c r="G20" s="36"/>
      <c r="H20" s="36"/>
      <c r="I20" s="123" t="s">
        <v>25</v>
      </c>
      <c r="J20" s="25" t="s">
        <v>33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">
        <v>34</v>
      </c>
      <c r="F21" s="36"/>
      <c r="G21" s="36"/>
      <c r="H21" s="36"/>
      <c r="I21" s="123" t="s">
        <v>28</v>
      </c>
      <c r="J21" s="25" t="s">
        <v>35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122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37</v>
      </c>
      <c r="E23" s="36"/>
      <c r="F23" s="36"/>
      <c r="G23" s="36"/>
      <c r="H23" s="36"/>
      <c r="I23" s="123" t="s">
        <v>25</v>
      </c>
      <c r="J23" s="25" t="s">
        <v>33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">
        <v>34</v>
      </c>
      <c r="F24" s="36"/>
      <c r="G24" s="36"/>
      <c r="H24" s="36"/>
      <c r="I24" s="123" t="s">
        <v>28</v>
      </c>
      <c r="J24" s="25" t="s">
        <v>35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122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38</v>
      </c>
      <c r="E26" s="36"/>
      <c r="F26" s="36"/>
      <c r="G26" s="36"/>
      <c r="H26" s="36"/>
      <c r="I26" s="122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24"/>
      <c r="B27" s="125"/>
      <c r="C27" s="124"/>
      <c r="D27" s="124"/>
      <c r="E27" s="34" t="s">
        <v>1</v>
      </c>
      <c r="F27" s="34"/>
      <c r="G27" s="34"/>
      <c r="H27" s="34"/>
      <c r="I27" s="126"/>
      <c r="J27" s="124"/>
      <c r="K27" s="124"/>
      <c r="L27" s="127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122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12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9" t="s">
        <v>39</v>
      </c>
      <c r="E30" s="36"/>
      <c r="F30" s="36"/>
      <c r="G30" s="36"/>
      <c r="H30" s="36"/>
      <c r="I30" s="122"/>
      <c r="J30" s="94">
        <f>ROUND(J120,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12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41</v>
      </c>
      <c r="G32" s="36"/>
      <c r="H32" s="36"/>
      <c r="I32" s="130" t="s">
        <v>40</v>
      </c>
      <c r="J32" s="41" t="s">
        <v>42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31" t="s">
        <v>43</v>
      </c>
      <c r="E33" s="30" t="s">
        <v>44</v>
      </c>
      <c r="F33" s="132">
        <f>ROUND((SUM(BE120:BE140)),  2)</f>
        <v>0</v>
      </c>
      <c r="G33" s="36"/>
      <c r="H33" s="36"/>
      <c r="I33" s="133">
        <v>0.20999999999999999</v>
      </c>
      <c r="J33" s="132">
        <f>ROUND(((SUM(BE120:BE140))*I33),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45</v>
      </c>
      <c r="F34" s="132">
        <f>ROUND((SUM(BF120:BF140)),  2)</f>
        <v>0</v>
      </c>
      <c r="G34" s="36"/>
      <c r="H34" s="36"/>
      <c r="I34" s="133">
        <v>0.14999999999999999</v>
      </c>
      <c r="J34" s="132">
        <f>ROUND(((SUM(BF120:BF140))*I34),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46</v>
      </c>
      <c r="F35" s="132">
        <f>ROUND((SUM(BG120:BG140)),  2)</f>
        <v>0</v>
      </c>
      <c r="G35" s="36"/>
      <c r="H35" s="36"/>
      <c r="I35" s="133">
        <v>0.20999999999999999</v>
      </c>
      <c r="J35" s="132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47</v>
      </c>
      <c r="F36" s="132">
        <f>ROUND((SUM(BH120:BH140)),  2)</f>
        <v>0</v>
      </c>
      <c r="G36" s="36"/>
      <c r="H36" s="36"/>
      <c r="I36" s="133">
        <v>0.14999999999999999</v>
      </c>
      <c r="J36" s="132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48</v>
      </c>
      <c r="F37" s="132">
        <f>ROUND((SUM(BI120:BI140)),  2)</f>
        <v>0</v>
      </c>
      <c r="G37" s="36"/>
      <c r="H37" s="36"/>
      <c r="I37" s="133">
        <v>0</v>
      </c>
      <c r="J37" s="132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122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34"/>
      <c r="D39" s="135" t="s">
        <v>49</v>
      </c>
      <c r="E39" s="79"/>
      <c r="F39" s="79"/>
      <c r="G39" s="136" t="s">
        <v>50</v>
      </c>
      <c r="H39" s="137" t="s">
        <v>51</v>
      </c>
      <c r="I39" s="138"/>
      <c r="J39" s="139">
        <f>SUM(J30:J37)</f>
        <v>0</v>
      </c>
      <c r="K39" s="140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122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I41" s="118"/>
      <c r="L41" s="20"/>
    </row>
    <row r="42" s="1" customFormat="1" ht="14.4" customHeight="1">
      <c r="B42" s="20"/>
      <c r="I42" s="118"/>
      <c r="L42" s="20"/>
    </row>
    <row r="43" s="1" customFormat="1" ht="14.4" customHeight="1">
      <c r="B43" s="20"/>
      <c r="I43" s="118"/>
      <c r="L43" s="20"/>
    </row>
    <row r="44" s="1" customFormat="1" ht="14.4" customHeight="1">
      <c r="B44" s="20"/>
      <c r="I44" s="118"/>
      <c r="L44" s="20"/>
    </row>
    <row r="45" s="1" customFormat="1" ht="14.4" customHeight="1">
      <c r="B45" s="20"/>
      <c r="I45" s="118"/>
      <c r="L45" s="20"/>
    </row>
    <row r="46" s="1" customFormat="1" ht="14.4" customHeight="1">
      <c r="B46" s="20"/>
      <c r="I46" s="118"/>
      <c r="L46" s="20"/>
    </row>
    <row r="47" s="1" customFormat="1" ht="14.4" customHeight="1">
      <c r="B47" s="20"/>
      <c r="I47" s="118"/>
      <c r="L47" s="20"/>
    </row>
    <row r="48" s="1" customFormat="1" ht="14.4" customHeight="1">
      <c r="B48" s="20"/>
      <c r="I48" s="118"/>
      <c r="L48" s="20"/>
    </row>
    <row r="49" s="1" customFormat="1" ht="14.4" customHeight="1">
      <c r="B49" s="20"/>
      <c r="I49" s="118"/>
      <c r="L49" s="20"/>
    </row>
    <row r="50" s="2" customFormat="1" ht="14.4" customHeight="1">
      <c r="B50" s="53"/>
      <c r="D50" s="54" t="s">
        <v>52</v>
      </c>
      <c r="E50" s="55"/>
      <c r="F50" s="55"/>
      <c r="G50" s="54" t="s">
        <v>53</v>
      </c>
      <c r="H50" s="55"/>
      <c r="I50" s="141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54</v>
      </c>
      <c r="E61" s="39"/>
      <c r="F61" s="142" t="s">
        <v>55</v>
      </c>
      <c r="G61" s="56" t="s">
        <v>54</v>
      </c>
      <c r="H61" s="39"/>
      <c r="I61" s="143"/>
      <c r="J61" s="144" t="s">
        <v>55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56</v>
      </c>
      <c r="E65" s="57"/>
      <c r="F65" s="57"/>
      <c r="G65" s="54" t="s">
        <v>57</v>
      </c>
      <c r="H65" s="57"/>
      <c r="I65" s="145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54</v>
      </c>
      <c r="E76" s="39"/>
      <c r="F76" s="142" t="s">
        <v>55</v>
      </c>
      <c r="G76" s="56" t="s">
        <v>54</v>
      </c>
      <c r="H76" s="39"/>
      <c r="I76" s="143"/>
      <c r="J76" s="144" t="s">
        <v>55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146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147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108</v>
      </c>
      <c r="D82" s="36"/>
      <c r="E82" s="36"/>
      <c r="F82" s="36"/>
      <c r="G82" s="36"/>
      <c r="H82" s="36"/>
      <c r="I82" s="122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122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122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21" t="str">
        <f>E7</f>
        <v>Lesní cesta Na rovinkách</v>
      </c>
      <c r="F85" s="30"/>
      <c r="G85" s="30"/>
      <c r="H85" s="30"/>
      <c r="I85" s="122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106</v>
      </c>
      <c r="D86" s="36"/>
      <c r="E86" s="36"/>
      <c r="F86" s="36"/>
      <c r="G86" s="36"/>
      <c r="H86" s="36"/>
      <c r="I86" s="122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13/2018e - 009.11 - samostatný sjezd bez propustku</v>
      </c>
      <c r="F87" s="36"/>
      <c r="G87" s="36"/>
      <c r="H87" s="36"/>
      <c r="I87" s="122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122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6"/>
      <c r="E89" s="36"/>
      <c r="F89" s="25" t="str">
        <f>F12</f>
        <v>k. ú. Červená Třemešká</v>
      </c>
      <c r="G89" s="36"/>
      <c r="H89" s="36"/>
      <c r="I89" s="123" t="s">
        <v>22</v>
      </c>
      <c r="J89" s="67" t="str">
        <f>IF(J12="","",J12)</f>
        <v>23. 12. 2020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122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6"/>
      <c r="E91" s="36"/>
      <c r="F91" s="25" t="str">
        <f>E15</f>
        <v>Obec Červená Třemešná</v>
      </c>
      <c r="G91" s="36"/>
      <c r="H91" s="36"/>
      <c r="I91" s="123" t="s">
        <v>32</v>
      </c>
      <c r="J91" s="34" t="str">
        <f>E21</f>
        <v>Ing. Jiří Ježek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6"/>
      <c r="E92" s="36"/>
      <c r="F92" s="25" t="str">
        <f>IF(E18="","",E18)</f>
        <v>Vyplň údaj</v>
      </c>
      <c r="G92" s="36"/>
      <c r="H92" s="36"/>
      <c r="I92" s="123" t="s">
        <v>37</v>
      </c>
      <c r="J92" s="34" t="str">
        <f>E24</f>
        <v>Ing. Jiří Ježek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122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48" t="s">
        <v>109</v>
      </c>
      <c r="D94" s="134"/>
      <c r="E94" s="134"/>
      <c r="F94" s="134"/>
      <c r="G94" s="134"/>
      <c r="H94" s="134"/>
      <c r="I94" s="149"/>
      <c r="J94" s="150" t="s">
        <v>110</v>
      </c>
      <c r="K94" s="134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122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51" t="s">
        <v>111</v>
      </c>
      <c r="D96" s="36"/>
      <c r="E96" s="36"/>
      <c r="F96" s="36"/>
      <c r="G96" s="36"/>
      <c r="H96" s="36"/>
      <c r="I96" s="122"/>
      <c r="J96" s="94">
        <f>J120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112</v>
      </c>
    </row>
    <row r="97" s="9" customFormat="1" ht="24.96" customHeight="1">
      <c r="A97" s="9"/>
      <c r="B97" s="152"/>
      <c r="C97" s="9"/>
      <c r="D97" s="153" t="s">
        <v>113</v>
      </c>
      <c r="E97" s="154"/>
      <c r="F97" s="154"/>
      <c r="G97" s="154"/>
      <c r="H97" s="154"/>
      <c r="I97" s="155"/>
      <c r="J97" s="156">
        <f>J121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7"/>
      <c r="C98" s="10"/>
      <c r="D98" s="158" t="s">
        <v>114</v>
      </c>
      <c r="E98" s="159"/>
      <c r="F98" s="159"/>
      <c r="G98" s="159"/>
      <c r="H98" s="159"/>
      <c r="I98" s="160"/>
      <c r="J98" s="161">
        <f>J122</f>
        <v>0</v>
      </c>
      <c r="K98" s="10"/>
      <c r="L98" s="15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7"/>
      <c r="C99" s="10"/>
      <c r="D99" s="158" t="s">
        <v>116</v>
      </c>
      <c r="E99" s="159"/>
      <c r="F99" s="159"/>
      <c r="G99" s="159"/>
      <c r="H99" s="159"/>
      <c r="I99" s="160"/>
      <c r="J99" s="161">
        <f>J132</f>
        <v>0</v>
      </c>
      <c r="K99" s="10"/>
      <c r="L99" s="15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7"/>
      <c r="C100" s="10"/>
      <c r="D100" s="158" t="s">
        <v>117</v>
      </c>
      <c r="E100" s="159"/>
      <c r="F100" s="159"/>
      <c r="G100" s="159"/>
      <c r="H100" s="159"/>
      <c r="I100" s="160"/>
      <c r="J100" s="161">
        <f>J139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6"/>
      <c r="B101" s="37"/>
      <c r="C101" s="36"/>
      <c r="D101" s="36"/>
      <c r="E101" s="36"/>
      <c r="F101" s="36"/>
      <c r="G101" s="36"/>
      <c r="H101" s="36"/>
      <c r="I101" s="122"/>
      <c r="J101" s="36"/>
      <c r="K101" s="36"/>
      <c r="L101" s="53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="2" customFormat="1" ht="6.96" customHeight="1">
      <c r="A102" s="36"/>
      <c r="B102" s="58"/>
      <c r="C102" s="59"/>
      <c r="D102" s="59"/>
      <c r="E102" s="59"/>
      <c r="F102" s="59"/>
      <c r="G102" s="59"/>
      <c r="H102" s="59"/>
      <c r="I102" s="146"/>
      <c r="J102" s="59"/>
      <c r="K102" s="59"/>
      <c r="L102" s="53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6" s="2" customFormat="1" ht="6.96" customHeight="1">
      <c r="A106" s="36"/>
      <c r="B106" s="60"/>
      <c r="C106" s="61"/>
      <c r="D106" s="61"/>
      <c r="E106" s="61"/>
      <c r="F106" s="61"/>
      <c r="G106" s="61"/>
      <c r="H106" s="61"/>
      <c r="I106" s="147"/>
      <c r="J106" s="61"/>
      <c r="K106" s="61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24.96" customHeight="1">
      <c r="A107" s="36"/>
      <c r="B107" s="37"/>
      <c r="C107" s="21" t="s">
        <v>118</v>
      </c>
      <c r="D107" s="36"/>
      <c r="E107" s="36"/>
      <c r="F107" s="36"/>
      <c r="G107" s="36"/>
      <c r="H107" s="36"/>
      <c r="I107" s="122"/>
      <c r="J107" s="36"/>
      <c r="K107" s="36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6.96" customHeight="1">
      <c r="A108" s="36"/>
      <c r="B108" s="37"/>
      <c r="C108" s="36"/>
      <c r="D108" s="36"/>
      <c r="E108" s="36"/>
      <c r="F108" s="36"/>
      <c r="G108" s="36"/>
      <c r="H108" s="36"/>
      <c r="I108" s="122"/>
      <c r="J108" s="36"/>
      <c r="K108" s="36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2" customHeight="1">
      <c r="A109" s="36"/>
      <c r="B109" s="37"/>
      <c r="C109" s="30" t="s">
        <v>16</v>
      </c>
      <c r="D109" s="36"/>
      <c r="E109" s="36"/>
      <c r="F109" s="36"/>
      <c r="G109" s="36"/>
      <c r="H109" s="36"/>
      <c r="I109" s="122"/>
      <c r="J109" s="36"/>
      <c r="K109" s="36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6.5" customHeight="1">
      <c r="A110" s="36"/>
      <c r="B110" s="37"/>
      <c r="C110" s="36"/>
      <c r="D110" s="36"/>
      <c r="E110" s="121" t="str">
        <f>E7</f>
        <v>Lesní cesta Na rovinkách</v>
      </c>
      <c r="F110" s="30"/>
      <c r="G110" s="30"/>
      <c r="H110" s="30"/>
      <c r="I110" s="122"/>
      <c r="J110" s="36"/>
      <c r="K110" s="36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30" t="s">
        <v>106</v>
      </c>
      <c r="D111" s="36"/>
      <c r="E111" s="36"/>
      <c r="F111" s="36"/>
      <c r="G111" s="36"/>
      <c r="H111" s="36"/>
      <c r="I111" s="122"/>
      <c r="J111" s="36"/>
      <c r="K111" s="36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6.5" customHeight="1">
      <c r="A112" s="36"/>
      <c r="B112" s="37"/>
      <c r="C112" s="36"/>
      <c r="D112" s="36"/>
      <c r="E112" s="65" t="str">
        <f>E9</f>
        <v>13/2018e - 009.11 - samostatný sjezd bez propustku</v>
      </c>
      <c r="F112" s="36"/>
      <c r="G112" s="36"/>
      <c r="H112" s="36"/>
      <c r="I112" s="122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6"/>
      <c r="D113" s="36"/>
      <c r="E113" s="36"/>
      <c r="F113" s="36"/>
      <c r="G113" s="36"/>
      <c r="H113" s="36"/>
      <c r="I113" s="122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20</v>
      </c>
      <c r="D114" s="36"/>
      <c r="E114" s="36"/>
      <c r="F114" s="25" t="str">
        <f>F12</f>
        <v>k. ú. Červená Třemešká</v>
      </c>
      <c r="G114" s="36"/>
      <c r="H114" s="36"/>
      <c r="I114" s="123" t="s">
        <v>22</v>
      </c>
      <c r="J114" s="67" t="str">
        <f>IF(J12="","",J12)</f>
        <v>23. 12. 2020</v>
      </c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6"/>
      <c r="D115" s="36"/>
      <c r="E115" s="36"/>
      <c r="F115" s="36"/>
      <c r="G115" s="36"/>
      <c r="H115" s="36"/>
      <c r="I115" s="122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5.15" customHeight="1">
      <c r="A116" s="36"/>
      <c r="B116" s="37"/>
      <c r="C116" s="30" t="s">
        <v>24</v>
      </c>
      <c r="D116" s="36"/>
      <c r="E116" s="36"/>
      <c r="F116" s="25" t="str">
        <f>E15</f>
        <v>Obec Červená Třemešná</v>
      </c>
      <c r="G116" s="36"/>
      <c r="H116" s="36"/>
      <c r="I116" s="123" t="s">
        <v>32</v>
      </c>
      <c r="J116" s="34" t="str">
        <f>E21</f>
        <v>Ing. Jiří Ježek</v>
      </c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5.15" customHeight="1">
      <c r="A117" s="36"/>
      <c r="B117" s="37"/>
      <c r="C117" s="30" t="s">
        <v>30</v>
      </c>
      <c r="D117" s="36"/>
      <c r="E117" s="36"/>
      <c r="F117" s="25" t="str">
        <f>IF(E18="","",E18)</f>
        <v>Vyplň údaj</v>
      </c>
      <c r="G117" s="36"/>
      <c r="H117" s="36"/>
      <c r="I117" s="123" t="s">
        <v>37</v>
      </c>
      <c r="J117" s="34" t="str">
        <f>E24</f>
        <v>Ing. Jiří Ježek</v>
      </c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0.32" customHeight="1">
      <c r="A118" s="36"/>
      <c r="B118" s="37"/>
      <c r="C118" s="36"/>
      <c r="D118" s="36"/>
      <c r="E118" s="36"/>
      <c r="F118" s="36"/>
      <c r="G118" s="36"/>
      <c r="H118" s="36"/>
      <c r="I118" s="122"/>
      <c r="J118" s="36"/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11" customFormat="1" ht="29.28" customHeight="1">
      <c r="A119" s="162"/>
      <c r="B119" s="163"/>
      <c r="C119" s="164" t="s">
        <v>119</v>
      </c>
      <c r="D119" s="165" t="s">
        <v>64</v>
      </c>
      <c r="E119" s="165" t="s">
        <v>60</v>
      </c>
      <c r="F119" s="165" t="s">
        <v>61</v>
      </c>
      <c r="G119" s="165" t="s">
        <v>120</v>
      </c>
      <c r="H119" s="165" t="s">
        <v>121</v>
      </c>
      <c r="I119" s="166" t="s">
        <v>122</v>
      </c>
      <c r="J119" s="167" t="s">
        <v>110</v>
      </c>
      <c r="K119" s="168" t="s">
        <v>123</v>
      </c>
      <c r="L119" s="169"/>
      <c r="M119" s="84" t="s">
        <v>1</v>
      </c>
      <c r="N119" s="85" t="s">
        <v>43</v>
      </c>
      <c r="O119" s="85" t="s">
        <v>124</v>
      </c>
      <c r="P119" s="85" t="s">
        <v>125</v>
      </c>
      <c r="Q119" s="85" t="s">
        <v>126</v>
      </c>
      <c r="R119" s="85" t="s">
        <v>127</v>
      </c>
      <c r="S119" s="85" t="s">
        <v>128</v>
      </c>
      <c r="T119" s="86" t="s">
        <v>129</v>
      </c>
      <c r="U119" s="162"/>
      <c r="V119" s="162"/>
      <c r="W119" s="162"/>
      <c r="X119" s="162"/>
      <c r="Y119" s="162"/>
      <c r="Z119" s="162"/>
      <c r="AA119" s="162"/>
      <c r="AB119" s="162"/>
      <c r="AC119" s="162"/>
      <c r="AD119" s="162"/>
      <c r="AE119" s="162"/>
    </row>
    <row r="120" s="2" customFormat="1" ht="22.8" customHeight="1">
      <c r="A120" s="36"/>
      <c r="B120" s="37"/>
      <c r="C120" s="91" t="s">
        <v>130</v>
      </c>
      <c r="D120" s="36"/>
      <c r="E120" s="36"/>
      <c r="F120" s="36"/>
      <c r="G120" s="36"/>
      <c r="H120" s="36"/>
      <c r="I120" s="122"/>
      <c r="J120" s="170">
        <f>BK120</f>
        <v>0</v>
      </c>
      <c r="K120" s="36"/>
      <c r="L120" s="37"/>
      <c r="M120" s="87"/>
      <c r="N120" s="71"/>
      <c r="O120" s="88"/>
      <c r="P120" s="171">
        <f>P121</f>
        <v>0</v>
      </c>
      <c r="Q120" s="88"/>
      <c r="R120" s="171">
        <f>R121</f>
        <v>85.691100000000006</v>
      </c>
      <c r="S120" s="88"/>
      <c r="T120" s="172">
        <f>T121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7" t="s">
        <v>78</v>
      </c>
      <c r="AU120" s="17" t="s">
        <v>112</v>
      </c>
      <c r="BK120" s="173">
        <f>BK121</f>
        <v>0</v>
      </c>
    </row>
    <row r="121" s="12" customFormat="1" ht="25.92" customHeight="1">
      <c r="A121" s="12"/>
      <c r="B121" s="174"/>
      <c r="C121" s="12"/>
      <c r="D121" s="175" t="s">
        <v>78</v>
      </c>
      <c r="E121" s="176" t="s">
        <v>131</v>
      </c>
      <c r="F121" s="176" t="s">
        <v>132</v>
      </c>
      <c r="G121" s="12"/>
      <c r="H121" s="12"/>
      <c r="I121" s="177"/>
      <c r="J121" s="178">
        <f>BK121</f>
        <v>0</v>
      </c>
      <c r="K121" s="12"/>
      <c r="L121" s="174"/>
      <c r="M121" s="179"/>
      <c r="N121" s="180"/>
      <c r="O121" s="180"/>
      <c r="P121" s="181">
        <f>P122+P132+P139</f>
        <v>0</v>
      </c>
      <c r="Q121" s="180"/>
      <c r="R121" s="181">
        <f>R122+R132+R139</f>
        <v>85.691100000000006</v>
      </c>
      <c r="S121" s="180"/>
      <c r="T121" s="182">
        <f>T122+T132+T139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75" t="s">
        <v>87</v>
      </c>
      <c r="AT121" s="183" t="s">
        <v>78</v>
      </c>
      <c r="AU121" s="183" t="s">
        <v>79</v>
      </c>
      <c r="AY121" s="175" t="s">
        <v>133</v>
      </c>
      <c r="BK121" s="184">
        <f>BK122+BK132+BK139</f>
        <v>0</v>
      </c>
    </row>
    <row r="122" s="12" customFormat="1" ht="22.8" customHeight="1">
      <c r="A122" s="12"/>
      <c r="B122" s="174"/>
      <c r="C122" s="12"/>
      <c r="D122" s="175" t="s">
        <v>78</v>
      </c>
      <c r="E122" s="185" t="s">
        <v>87</v>
      </c>
      <c r="F122" s="185" t="s">
        <v>134</v>
      </c>
      <c r="G122" s="12"/>
      <c r="H122" s="12"/>
      <c r="I122" s="177"/>
      <c r="J122" s="186">
        <f>BK122</f>
        <v>0</v>
      </c>
      <c r="K122" s="12"/>
      <c r="L122" s="174"/>
      <c r="M122" s="179"/>
      <c r="N122" s="180"/>
      <c r="O122" s="180"/>
      <c r="P122" s="181">
        <f>SUM(P123:P131)</f>
        <v>0</v>
      </c>
      <c r="Q122" s="180"/>
      <c r="R122" s="181">
        <f>SUM(R123:R131)</f>
        <v>0</v>
      </c>
      <c r="S122" s="180"/>
      <c r="T122" s="182">
        <f>SUM(T123:T131)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75" t="s">
        <v>87</v>
      </c>
      <c r="AT122" s="183" t="s">
        <v>78</v>
      </c>
      <c r="AU122" s="183" t="s">
        <v>87</v>
      </c>
      <c r="AY122" s="175" t="s">
        <v>133</v>
      </c>
      <c r="BK122" s="184">
        <f>SUM(BK123:BK131)</f>
        <v>0</v>
      </c>
    </row>
    <row r="123" s="2" customFormat="1" ht="60" customHeight="1">
      <c r="A123" s="36"/>
      <c r="B123" s="187"/>
      <c r="C123" s="188" t="s">
        <v>170</v>
      </c>
      <c r="D123" s="188" t="s">
        <v>135</v>
      </c>
      <c r="E123" s="189" t="s">
        <v>146</v>
      </c>
      <c r="F123" s="190" t="s">
        <v>147</v>
      </c>
      <c r="G123" s="191" t="s">
        <v>148</v>
      </c>
      <c r="H123" s="192">
        <v>11</v>
      </c>
      <c r="I123" s="193"/>
      <c r="J123" s="194">
        <f>ROUND(I123*H123,2)</f>
        <v>0</v>
      </c>
      <c r="K123" s="195"/>
      <c r="L123" s="37"/>
      <c r="M123" s="196" t="s">
        <v>1</v>
      </c>
      <c r="N123" s="197" t="s">
        <v>44</v>
      </c>
      <c r="O123" s="75"/>
      <c r="P123" s="198">
        <f>O123*H123</f>
        <v>0</v>
      </c>
      <c r="Q123" s="198">
        <v>0</v>
      </c>
      <c r="R123" s="198">
        <f>Q123*H123</f>
        <v>0</v>
      </c>
      <c r="S123" s="198">
        <v>0</v>
      </c>
      <c r="T123" s="199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00" t="s">
        <v>139</v>
      </c>
      <c r="AT123" s="200" t="s">
        <v>135</v>
      </c>
      <c r="AU123" s="200" t="s">
        <v>89</v>
      </c>
      <c r="AY123" s="17" t="s">
        <v>133</v>
      </c>
      <c r="BE123" s="201">
        <f>IF(N123="základní",J123,0)</f>
        <v>0</v>
      </c>
      <c r="BF123" s="201">
        <f>IF(N123="snížená",J123,0)</f>
        <v>0</v>
      </c>
      <c r="BG123" s="201">
        <f>IF(N123="zákl. přenesená",J123,0)</f>
        <v>0</v>
      </c>
      <c r="BH123" s="201">
        <f>IF(N123="sníž. přenesená",J123,0)</f>
        <v>0</v>
      </c>
      <c r="BI123" s="201">
        <f>IF(N123="nulová",J123,0)</f>
        <v>0</v>
      </c>
      <c r="BJ123" s="17" t="s">
        <v>87</v>
      </c>
      <c r="BK123" s="201">
        <f>ROUND(I123*H123,2)</f>
        <v>0</v>
      </c>
      <c r="BL123" s="17" t="s">
        <v>139</v>
      </c>
      <c r="BM123" s="200" t="s">
        <v>289</v>
      </c>
    </row>
    <row r="124" s="13" customFormat="1">
      <c r="A124" s="13"/>
      <c r="B124" s="206"/>
      <c r="C124" s="13"/>
      <c r="D124" s="202" t="s">
        <v>143</v>
      </c>
      <c r="E124" s="207" t="s">
        <v>1</v>
      </c>
      <c r="F124" s="208" t="s">
        <v>290</v>
      </c>
      <c r="G124" s="13"/>
      <c r="H124" s="209">
        <v>11</v>
      </c>
      <c r="I124" s="210"/>
      <c r="J124" s="13"/>
      <c r="K124" s="13"/>
      <c r="L124" s="206"/>
      <c r="M124" s="211"/>
      <c r="N124" s="212"/>
      <c r="O124" s="212"/>
      <c r="P124" s="212"/>
      <c r="Q124" s="212"/>
      <c r="R124" s="212"/>
      <c r="S124" s="212"/>
      <c r="T124" s="2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07" t="s">
        <v>143</v>
      </c>
      <c r="AU124" s="207" t="s">
        <v>89</v>
      </c>
      <c r="AV124" s="13" t="s">
        <v>89</v>
      </c>
      <c r="AW124" s="13" t="s">
        <v>36</v>
      </c>
      <c r="AX124" s="13" t="s">
        <v>79</v>
      </c>
      <c r="AY124" s="207" t="s">
        <v>133</v>
      </c>
    </row>
    <row r="125" s="14" customFormat="1">
      <c r="A125" s="14"/>
      <c r="B125" s="214"/>
      <c r="C125" s="14"/>
      <c r="D125" s="202" t="s">
        <v>143</v>
      </c>
      <c r="E125" s="215" t="s">
        <v>1</v>
      </c>
      <c r="F125" s="216" t="s">
        <v>145</v>
      </c>
      <c r="G125" s="14"/>
      <c r="H125" s="217">
        <v>11</v>
      </c>
      <c r="I125" s="218"/>
      <c r="J125" s="14"/>
      <c r="K125" s="14"/>
      <c r="L125" s="214"/>
      <c r="M125" s="219"/>
      <c r="N125" s="220"/>
      <c r="O125" s="220"/>
      <c r="P125" s="220"/>
      <c r="Q125" s="220"/>
      <c r="R125" s="220"/>
      <c r="S125" s="220"/>
      <c r="T125" s="221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15" t="s">
        <v>143</v>
      </c>
      <c r="AU125" s="215" t="s">
        <v>89</v>
      </c>
      <c r="AV125" s="14" t="s">
        <v>139</v>
      </c>
      <c r="AW125" s="14" t="s">
        <v>36</v>
      </c>
      <c r="AX125" s="14" t="s">
        <v>87</v>
      </c>
      <c r="AY125" s="215" t="s">
        <v>133</v>
      </c>
    </row>
    <row r="126" s="2" customFormat="1" ht="36" customHeight="1">
      <c r="A126" s="36"/>
      <c r="B126" s="187"/>
      <c r="C126" s="188" t="s">
        <v>175</v>
      </c>
      <c r="D126" s="188" t="s">
        <v>135</v>
      </c>
      <c r="E126" s="189" t="s">
        <v>171</v>
      </c>
      <c r="F126" s="190" t="s">
        <v>172</v>
      </c>
      <c r="G126" s="191" t="s">
        <v>148</v>
      </c>
      <c r="H126" s="192">
        <v>11</v>
      </c>
      <c r="I126" s="193"/>
      <c r="J126" s="194">
        <f>ROUND(I126*H126,2)</f>
        <v>0</v>
      </c>
      <c r="K126" s="195"/>
      <c r="L126" s="37"/>
      <c r="M126" s="196" t="s">
        <v>1</v>
      </c>
      <c r="N126" s="197" t="s">
        <v>44</v>
      </c>
      <c r="O126" s="75"/>
      <c r="P126" s="198">
        <f>O126*H126</f>
        <v>0</v>
      </c>
      <c r="Q126" s="198">
        <v>0</v>
      </c>
      <c r="R126" s="198">
        <f>Q126*H126</f>
        <v>0</v>
      </c>
      <c r="S126" s="198">
        <v>0</v>
      </c>
      <c r="T126" s="199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00" t="s">
        <v>139</v>
      </c>
      <c r="AT126" s="200" t="s">
        <v>135</v>
      </c>
      <c r="AU126" s="200" t="s">
        <v>89</v>
      </c>
      <c r="AY126" s="17" t="s">
        <v>133</v>
      </c>
      <c r="BE126" s="201">
        <f>IF(N126="základní",J126,0)</f>
        <v>0</v>
      </c>
      <c r="BF126" s="201">
        <f>IF(N126="snížená",J126,0)</f>
        <v>0</v>
      </c>
      <c r="BG126" s="201">
        <f>IF(N126="zákl. přenesená",J126,0)</f>
        <v>0</v>
      </c>
      <c r="BH126" s="201">
        <f>IF(N126="sníž. přenesená",J126,0)</f>
        <v>0</v>
      </c>
      <c r="BI126" s="201">
        <f>IF(N126="nulová",J126,0)</f>
        <v>0</v>
      </c>
      <c r="BJ126" s="17" t="s">
        <v>87</v>
      </c>
      <c r="BK126" s="201">
        <f>ROUND(I126*H126,2)</f>
        <v>0</v>
      </c>
      <c r="BL126" s="17" t="s">
        <v>139</v>
      </c>
      <c r="BM126" s="200" t="s">
        <v>291</v>
      </c>
    </row>
    <row r="127" s="13" customFormat="1">
      <c r="A127" s="13"/>
      <c r="B127" s="206"/>
      <c r="C127" s="13"/>
      <c r="D127" s="202" t="s">
        <v>143</v>
      </c>
      <c r="E127" s="207" t="s">
        <v>1</v>
      </c>
      <c r="F127" s="208" t="s">
        <v>290</v>
      </c>
      <c r="G127" s="13"/>
      <c r="H127" s="209">
        <v>11</v>
      </c>
      <c r="I127" s="210"/>
      <c r="J127" s="13"/>
      <c r="K127" s="13"/>
      <c r="L127" s="206"/>
      <c r="M127" s="211"/>
      <c r="N127" s="212"/>
      <c r="O127" s="212"/>
      <c r="P127" s="212"/>
      <c r="Q127" s="212"/>
      <c r="R127" s="212"/>
      <c r="S127" s="212"/>
      <c r="T127" s="2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07" t="s">
        <v>143</v>
      </c>
      <c r="AU127" s="207" t="s">
        <v>89</v>
      </c>
      <c r="AV127" s="13" t="s">
        <v>89</v>
      </c>
      <c r="AW127" s="13" t="s">
        <v>36</v>
      </c>
      <c r="AX127" s="13" t="s">
        <v>79</v>
      </c>
      <c r="AY127" s="207" t="s">
        <v>133</v>
      </c>
    </row>
    <row r="128" s="14" customFormat="1">
      <c r="A128" s="14"/>
      <c r="B128" s="214"/>
      <c r="C128" s="14"/>
      <c r="D128" s="202" t="s">
        <v>143</v>
      </c>
      <c r="E128" s="215" t="s">
        <v>1</v>
      </c>
      <c r="F128" s="216" t="s">
        <v>145</v>
      </c>
      <c r="G128" s="14"/>
      <c r="H128" s="217">
        <v>11</v>
      </c>
      <c r="I128" s="218"/>
      <c r="J128" s="14"/>
      <c r="K128" s="14"/>
      <c r="L128" s="214"/>
      <c r="M128" s="219"/>
      <c r="N128" s="220"/>
      <c r="O128" s="220"/>
      <c r="P128" s="220"/>
      <c r="Q128" s="220"/>
      <c r="R128" s="220"/>
      <c r="S128" s="220"/>
      <c r="T128" s="221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15" t="s">
        <v>143</v>
      </c>
      <c r="AU128" s="215" t="s">
        <v>89</v>
      </c>
      <c r="AV128" s="14" t="s">
        <v>139</v>
      </c>
      <c r="AW128" s="14" t="s">
        <v>36</v>
      </c>
      <c r="AX128" s="14" t="s">
        <v>87</v>
      </c>
      <c r="AY128" s="215" t="s">
        <v>133</v>
      </c>
    </row>
    <row r="129" s="2" customFormat="1" ht="24" customHeight="1">
      <c r="A129" s="36"/>
      <c r="B129" s="187"/>
      <c r="C129" s="188" t="s">
        <v>87</v>
      </c>
      <c r="D129" s="188" t="s">
        <v>135</v>
      </c>
      <c r="E129" s="189" t="s">
        <v>176</v>
      </c>
      <c r="F129" s="190" t="s">
        <v>177</v>
      </c>
      <c r="G129" s="191" t="s">
        <v>138</v>
      </c>
      <c r="H129" s="192">
        <v>110</v>
      </c>
      <c r="I129" s="193"/>
      <c r="J129" s="194">
        <f>ROUND(I129*H129,2)</f>
        <v>0</v>
      </c>
      <c r="K129" s="195"/>
      <c r="L129" s="37"/>
      <c r="M129" s="196" t="s">
        <v>1</v>
      </c>
      <c r="N129" s="197" t="s">
        <v>44</v>
      </c>
      <c r="O129" s="75"/>
      <c r="P129" s="198">
        <f>O129*H129</f>
        <v>0</v>
      </c>
      <c r="Q129" s="198">
        <v>0</v>
      </c>
      <c r="R129" s="198">
        <f>Q129*H129</f>
        <v>0</v>
      </c>
      <c r="S129" s="198">
        <v>0</v>
      </c>
      <c r="T129" s="199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00" t="s">
        <v>139</v>
      </c>
      <c r="AT129" s="200" t="s">
        <v>135</v>
      </c>
      <c r="AU129" s="200" t="s">
        <v>89</v>
      </c>
      <c r="AY129" s="17" t="s">
        <v>133</v>
      </c>
      <c r="BE129" s="201">
        <f>IF(N129="základní",J129,0)</f>
        <v>0</v>
      </c>
      <c r="BF129" s="201">
        <f>IF(N129="snížená",J129,0)</f>
        <v>0</v>
      </c>
      <c r="BG129" s="201">
        <f>IF(N129="zákl. přenesená",J129,0)</f>
        <v>0</v>
      </c>
      <c r="BH129" s="201">
        <f>IF(N129="sníž. přenesená",J129,0)</f>
        <v>0</v>
      </c>
      <c r="BI129" s="201">
        <f>IF(N129="nulová",J129,0)</f>
        <v>0</v>
      </c>
      <c r="BJ129" s="17" t="s">
        <v>87</v>
      </c>
      <c r="BK129" s="201">
        <f>ROUND(I129*H129,2)</f>
        <v>0</v>
      </c>
      <c r="BL129" s="17" t="s">
        <v>139</v>
      </c>
      <c r="BM129" s="200" t="s">
        <v>292</v>
      </c>
    </row>
    <row r="130" s="13" customFormat="1">
      <c r="A130" s="13"/>
      <c r="B130" s="206"/>
      <c r="C130" s="13"/>
      <c r="D130" s="202" t="s">
        <v>143</v>
      </c>
      <c r="E130" s="207" t="s">
        <v>1</v>
      </c>
      <c r="F130" s="208" t="s">
        <v>293</v>
      </c>
      <c r="G130" s="13"/>
      <c r="H130" s="209">
        <v>110</v>
      </c>
      <c r="I130" s="210"/>
      <c r="J130" s="13"/>
      <c r="K130" s="13"/>
      <c r="L130" s="206"/>
      <c r="M130" s="211"/>
      <c r="N130" s="212"/>
      <c r="O130" s="212"/>
      <c r="P130" s="212"/>
      <c r="Q130" s="212"/>
      <c r="R130" s="212"/>
      <c r="S130" s="212"/>
      <c r="T130" s="2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07" t="s">
        <v>143</v>
      </c>
      <c r="AU130" s="207" t="s">
        <v>89</v>
      </c>
      <c r="AV130" s="13" t="s">
        <v>89</v>
      </c>
      <c r="AW130" s="13" t="s">
        <v>36</v>
      </c>
      <c r="AX130" s="13" t="s">
        <v>79</v>
      </c>
      <c r="AY130" s="207" t="s">
        <v>133</v>
      </c>
    </row>
    <row r="131" s="14" customFormat="1">
      <c r="A131" s="14"/>
      <c r="B131" s="214"/>
      <c r="C131" s="14"/>
      <c r="D131" s="202" t="s">
        <v>143</v>
      </c>
      <c r="E131" s="215" t="s">
        <v>1</v>
      </c>
      <c r="F131" s="216" t="s">
        <v>145</v>
      </c>
      <c r="G131" s="14"/>
      <c r="H131" s="217">
        <v>110</v>
      </c>
      <c r="I131" s="218"/>
      <c r="J131" s="14"/>
      <c r="K131" s="14"/>
      <c r="L131" s="214"/>
      <c r="M131" s="219"/>
      <c r="N131" s="220"/>
      <c r="O131" s="220"/>
      <c r="P131" s="220"/>
      <c r="Q131" s="220"/>
      <c r="R131" s="220"/>
      <c r="S131" s="220"/>
      <c r="T131" s="221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15" t="s">
        <v>143</v>
      </c>
      <c r="AU131" s="215" t="s">
        <v>89</v>
      </c>
      <c r="AV131" s="14" t="s">
        <v>139</v>
      </c>
      <c r="AW131" s="14" t="s">
        <v>36</v>
      </c>
      <c r="AX131" s="14" t="s">
        <v>87</v>
      </c>
      <c r="AY131" s="215" t="s">
        <v>133</v>
      </c>
    </row>
    <row r="132" s="12" customFormat="1" ht="22.8" customHeight="1">
      <c r="A132" s="12"/>
      <c r="B132" s="174"/>
      <c r="C132" s="12"/>
      <c r="D132" s="175" t="s">
        <v>78</v>
      </c>
      <c r="E132" s="185" t="s">
        <v>160</v>
      </c>
      <c r="F132" s="185" t="s">
        <v>203</v>
      </c>
      <c r="G132" s="12"/>
      <c r="H132" s="12"/>
      <c r="I132" s="177"/>
      <c r="J132" s="186">
        <f>BK132</f>
        <v>0</v>
      </c>
      <c r="K132" s="12"/>
      <c r="L132" s="174"/>
      <c r="M132" s="179"/>
      <c r="N132" s="180"/>
      <c r="O132" s="180"/>
      <c r="P132" s="181">
        <f>SUM(P133:P138)</f>
        <v>0</v>
      </c>
      <c r="Q132" s="180"/>
      <c r="R132" s="181">
        <f>SUM(R133:R138)</f>
        <v>85.691100000000006</v>
      </c>
      <c r="S132" s="180"/>
      <c r="T132" s="182">
        <f>SUM(T133:T138)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75" t="s">
        <v>87</v>
      </c>
      <c r="AT132" s="183" t="s">
        <v>78</v>
      </c>
      <c r="AU132" s="183" t="s">
        <v>87</v>
      </c>
      <c r="AY132" s="175" t="s">
        <v>133</v>
      </c>
      <c r="BK132" s="184">
        <f>SUM(BK133:BK138)</f>
        <v>0</v>
      </c>
    </row>
    <row r="133" s="2" customFormat="1" ht="36" customHeight="1">
      <c r="A133" s="36"/>
      <c r="B133" s="187"/>
      <c r="C133" s="188" t="s">
        <v>160</v>
      </c>
      <c r="D133" s="188" t="s">
        <v>135</v>
      </c>
      <c r="E133" s="189" t="s">
        <v>294</v>
      </c>
      <c r="F133" s="190" t="s">
        <v>295</v>
      </c>
      <c r="G133" s="191" t="s">
        <v>138</v>
      </c>
      <c r="H133" s="192">
        <v>110</v>
      </c>
      <c r="I133" s="193"/>
      <c r="J133" s="194">
        <f>ROUND(I133*H133,2)</f>
        <v>0</v>
      </c>
      <c r="K133" s="195"/>
      <c r="L133" s="37"/>
      <c r="M133" s="196" t="s">
        <v>1</v>
      </c>
      <c r="N133" s="197" t="s">
        <v>44</v>
      </c>
      <c r="O133" s="75"/>
      <c r="P133" s="198">
        <f>O133*H133</f>
        <v>0</v>
      </c>
      <c r="Q133" s="198">
        <v>0.48089999999999999</v>
      </c>
      <c r="R133" s="198">
        <f>Q133*H133</f>
        <v>52.899000000000001</v>
      </c>
      <c r="S133" s="198">
        <v>0</v>
      </c>
      <c r="T133" s="199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00" t="s">
        <v>139</v>
      </c>
      <c r="AT133" s="200" t="s">
        <v>135</v>
      </c>
      <c r="AU133" s="200" t="s">
        <v>89</v>
      </c>
      <c r="AY133" s="17" t="s">
        <v>133</v>
      </c>
      <c r="BE133" s="201">
        <f>IF(N133="základní",J133,0)</f>
        <v>0</v>
      </c>
      <c r="BF133" s="201">
        <f>IF(N133="snížená",J133,0)</f>
        <v>0</v>
      </c>
      <c r="BG133" s="201">
        <f>IF(N133="zákl. přenesená",J133,0)</f>
        <v>0</v>
      </c>
      <c r="BH133" s="201">
        <f>IF(N133="sníž. přenesená",J133,0)</f>
        <v>0</v>
      </c>
      <c r="BI133" s="201">
        <f>IF(N133="nulová",J133,0)</f>
        <v>0</v>
      </c>
      <c r="BJ133" s="17" t="s">
        <v>87</v>
      </c>
      <c r="BK133" s="201">
        <f>ROUND(I133*H133,2)</f>
        <v>0</v>
      </c>
      <c r="BL133" s="17" t="s">
        <v>139</v>
      </c>
      <c r="BM133" s="200" t="s">
        <v>296</v>
      </c>
    </row>
    <row r="134" s="13" customFormat="1">
      <c r="A134" s="13"/>
      <c r="B134" s="206"/>
      <c r="C134" s="13"/>
      <c r="D134" s="202" t="s">
        <v>143</v>
      </c>
      <c r="E134" s="207" t="s">
        <v>1</v>
      </c>
      <c r="F134" s="208" t="s">
        <v>293</v>
      </c>
      <c r="G134" s="13"/>
      <c r="H134" s="209">
        <v>110</v>
      </c>
      <c r="I134" s="210"/>
      <c r="J134" s="13"/>
      <c r="K134" s="13"/>
      <c r="L134" s="206"/>
      <c r="M134" s="211"/>
      <c r="N134" s="212"/>
      <c r="O134" s="212"/>
      <c r="P134" s="212"/>
      <c r="Q134" s="212"/>
      <c r="R134" s="212"/>
      <c r="S134" s="212"/>
      <c r="T134" s="2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07" t="s">
        <v>143</v>
      </c>
      <c r="AU134" s="207" t="s">
        <v>89</v>
      </c>
      <c r="AV134" s="13" t="s">
        <v>89</v>
      </c>
      <c r="AW134" s="13" t="s">
        <v>36</v>
      </c>
      <c r="AX134" s="13" t="s">
        <v>79</v>
      </c>
      <c r="AY134" s="207" t="s">
        <v>133</v>
      </c>
    </row>
    <row r="135" s="14" customFormat="1">
      <c r="A135" s="14"/>
      <c r="B135" s="214"/>
      <c r="C135" s="14"/>
      <c r="D135" s="202" t="s">
        <v>143</v>
      </c>
      <c r="E135" s="215" t="s">
        <v>1</v>
      </c>
      <c r="F135" s="216" t="s">
        <v>145</v>
      </c>
      <c r="G135" s="14"/>
      <c r="H135" s="217">
        <v>110</v>
      </c>
      <c r="I135" s="218"/>
      <c r="J135" s="14"/>
      <c r="K135" s="14"/>
      <c r="L135" s="214"/>
      <c r="M135" s="219"/>
      <c r="N135" s="220"/>
      <c r="O135" s="220"/>
      <c r="P135" s="220"/>
      <c r="Q135" s="220"/>
      <c r="R135" s="220"/>
      <c r="S135" s="220"/>
      <c r="T135" s="221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15" t="s">
        <v>143</v>
      </c>
      <c r="AU135" s="215" t="s">
        <v>89</v>
      </c>
      <c r="AV135" s="14" t="s">
        <v>139</v>
      </c>
      <c r="AW135" s="14" t="s">
        <v>36</v>
      </c>
      <c r="AX135" s="14" t="s">
        <v>87</v>
      </c>
      <c r="AY135" s="215" t="s">
        <v>133</v>
      </c>
    </row>
    <row r="136" s="2" customFormat="1" ht="24" customHeight="1">
      <c r="A136" s="36"/>
      <c r="B136" s="187"/>
      <c r="C136" s="188" t="s">
        <v>165</v>
      </c>
      <c r="D136" s="188" t="s">
        <v>135</v>
      </c>
      <c r="E136" s="189" t="s">
        <v>297</v>
      </c>
      <c r="F136" s="190" t="s">
        <v>298</v>
      </c>
      <c r="G136" s="191" t="s">
        <v>138</v>
      </c>
      <c r="H136" s="192">
        <v>110</v>
      </c>
      <c r="I136" s="193"/>
      <c r="J136" s="194">
        <f>ROUND(I136*H136,2)</f>
        <v>0</v>
      </c>
      <c r="K136" s="195"/>
      <c r="L136" s="37"/>
      <c r="M136" s="196" t="s">
        <v>1</v>
      </c>
      <c r="N136" s="197" t="s">
        <v>44</v>
      </c>
      <c r="O136" s="75"/>
      <c r="P136" s="198">
        <f>O136*H136</f>
        <v>0</v>
      </c>
      <c r="Q136" s="198">
        <v>0.29810999999999999</v>
      </c>
      <c r="R136" s="198">
        <f>Q136*H136</f>
        <v>32.792099999999998</v>
      </c>
      <c r="S136" s="198">
        <v>0</v>
      </c>
      <c r="T136" s="199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0" t="s">
        <v>139</v>
      </c>
      <c r="AT136" s="200" t="s">
        <v>135</v>
      </c>
      <c r="AU136" s="200" t="s">
        <v>89</v>
      </c>
      <c r="AY136" s="17" t="s">
        <v>133</v>
      </c>
      <c r="BE136" s="201">
        <f>IF(N136="základní",J136,0)</f>
        <v>0</v>
      </c>
      <c r="BF136" s="201">
        <f>IF(N136="snížená",J136,0)</f>
        <v>0</v>
      </c>
      <c r="BG136" s="201">
        <f>IF(N136="zákl. přenesená",J136,0)</f>
        <v>0</v>
      </c>
      <c r="BH136" s="201">
        <f>IF(N136="sníž. přenesená",J136,0)</f>
        <v>0</v>
      </c>
      <c r="BI136" s="201">
        <f>IF(N136="nulová",J136,0)</f>
        <v>0</v>
      </c>
      <c r="BJ136" s="17" t="s">
        <v>87</v>
      </c>
      <c r="BK136" s="201">
        <f>ROUND(I136*H136,2)</f>
        <v>0</v>
      </c>
      <c r="BL136" s="17" t="s">
        <v>139</v>
      </c>
      <c r="BM136" s="200" t="s">
        <v>299</v>
      </c>
    </row>
    <row r="137" s="13" customFormat="1">
      <c r="A137" s="13"/>
      <c r="B137" s="206"/>
      <c r="C137" s="13"/>
      <c r="D137" s="202" t="s">
        <v>143</v>
      </c>
      <c r="E137" s="207" t="s">
        <v>1</v>
      </c>
      <c r="F137" s="208" t="s">
        <v>293</v>
      </c>
      <c r="G137" s="13"/>
      <c r="H137" s="209">
        <v>110</v>
      </c>
      <c r="I137" s="210"/>
      <c r="J137" s="13"/>
      <c r="K137" s="13"/>
      <c r="L137" s="206"/>
      <c r="M137" s="211"/>
      <c r="N137" s="212"/>
      <c r="O137" s="212"/>
      <c r="P137" s="212"/>
      <c r="Q137" s="212"/>
      <c r="R137" s="212"/>
      <c r="S137" s="212"/>
      <c r="T137" s="2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07" t="s">
        <v>143</v>
      </c>
      <c r="AU137" s="207" t="s">
        <v>89</v>
      </c>
      <c r="AV137" s="13" t="s">
        <v>89</v>
      </c>
      <c r="AW137" s="13" t="s">
        <v>36</v>
      </c>
      <c r="AX137" s="13" t="s">
        <v>79</v>
      </c>
      <c r="AY137" s="207" t="s">
        <v>133</v>
      </c>
    </row>
    <row r="138" s="14" customFormat="1">
      <c r="A138" s="14"/>
      <c r="B138" s="214"/>
      <c r="C138" s="14"/>
      <c r="D138" s="202" t="s">
        <v>143</v>
      </c>
      <c r="E138" s="215" t="s">
        <v>1</v>
      </c>
      <c r="F138" s="216" t="s">
        <v>145</v>
      </c>
      <c r="G138" s="14"/>
      <c r="H138" s="217">
        <v>110</v>
      </c>
      <c r="I138" s="218"/>
      <c r="J138" s="14"/>
      <c r="K138" s="14"/>
      <c r="L138" s="214"/>
      <c r="M138" s="219"/>
      <c r="N138" s="220"/>
      <c r="O138" s="220"/>
      <c r="P138" s="220"/>
      <c r="Q138" s="220"/>
      <c r="R138" s="220"/>
      <c r="S138" s="220"/>
      <c r="T138" s="22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15" t="s">
        <v>143</v>
      </c>
      <c r="AU138" s="215" t="s">
        <v>89</v>
      </c>
      <c r="AV138" s="14" t="s">
        <v>139</v>
      </c>
      <c r="AW138" s="14" t="s">
        <v>36</v>
      </c>
      <c r="AX138" s="14" t="s">
        <v>87</v>
      </c>
      <c r="AY138" s="215" t="s">
        <v>133</v>
      </c>
    </row>
    <row r="139" s="12" customFormat="1" ht="22.8" customHeight="1">
      <c r="A139" s="12"/>
      <c r="B139" s="174"/>
      <c r="C139" s="12"/>
      <c r="D139" s="175" t="s">
        <v>78</v>
      </c>
      <c r="E139" s="185" t="s">
        <v>214</v>
      </c>
      <c r="F139" s="185" t="s">
        <v>215</v>
      </c>
      <c r="G139" s="12"/>
      <c r="H139" s="12"/>
      <c r="I139" s="177"/>
      <c r="J139" s="186">
        <f>BK139</f>
        <v>0</v>
      </c>
      <c r="K139" s="12"/>
      <c r="L139" s="174"/>
      <c r="M139" s="179"/>
      <c r="N139" s="180"/>
      <c r="O139" s="180"/>
      <c r="P139" s="181">
        <f>P140</f>
        <v>0</v>
      </c>
      <c r="Q139" s="180"/>
      <c r="R139" s="181">
        <f>R140</f>
        <v>0</v>
      </c>
      <c r="S139" s="180"/>
      <c r="T139" s="182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75" t="s">
        <v>87</v>
      </c>
      <c r="AT139" s="183" t="s">
        <v>78</v>
      </c>
      <c r="AU139" s="183" t="s">
        <v>87</v>
      </c>
      <c r="AY139" s="175" t="s">
        <v>133</v>
      </c>
      <c r="BK139" s="184">
        <f>BK140</f>
        <v>0</v>
      </c>
    </row>
    <row r="140" s="2" customFormat="1" ht="36" customHeight="1">
      <c r="A140" s="36"/>
      <c r="B140" s="187"/>
      <c r="C140" s="188" t="s">
        <v>139</v>
      </c>
      <c r="D140" s="188" t="s">
        <v>135</v>
      </c>
      <c r="E140" s="189" t="s">
        <v>216</v>
      </c>
      <c r="F140" s="190" t="s">
        <v>217</v>
      </c>
      <c r="G140" s="191" t="s">
        <v>218</v>
      </c>
      <c r="H140" s="192">
        <v>85.691000000000002</v>
      </c>
      <c r="I140" s="193"/>
      <c r="J140" s="194">
        <f>ROUND(I140*H140,2)</f>
        <v>0</v>
      </c>
      <c r="K140" s="195"/>
      <c r="L140" s="37"/>
      <c r="M140" s="233" t="s">
        <v>1</v>
      </c>
      <c r="N140" s="234" t="s">
        <v>44</v>
      </c>
      <c r="O140" s="235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0" t="s">
        <v>139</v>
      </c>
      <c r="AT140" s="200" t="s">
        <v>135</v>
      </c>
      <c r="AU140" s="200" t="s">
        <v>89</v>
      </c>
      <c r="AY140" s="17" t="s">
        <v>133</v>
      </c>
      <c r="BE140" s="201">
        <f>IF(N140="základní",J140,0)</f>
        <v>0</v>
      </c>
      <c r="BF140" s="201">
        <f>IF(N140="snížená",J140,0)</f>
        <v>0</v>
      </c>
      <c r="BG140" s="201">
        <f>IF(N140="zákl. přenesená",J140,0)</f>
        <v>0</v>
      </c>
      <c r="BH140" s="201">
        <f>IF(N140="sníž. přenesená",J140,0)</f>
        <v>0</v>
      </c>
      <c r="BI140" s="201">
        <f>IF(N140="nulová",J140,0)</f>
        <v>0</v>
      </c>
      <c r="BJ140" s="17" t="s">
        <v>87</v>
      </c>
      <c r="BK140" s="201">
        <f>ROUND(I140*H140,2)</f>
        <v>0</v>
      </c>
      <c r="BL140" s="17" t="s">
        <v>139</v>
      </c>
      <c r="BM140" s="200" t="s">
        <v>300</v>
      </c>
    </row>
    <row r="141" s="2" customFormat="1" ht="6.96" customHeight="1">
      <c r="A141" s="36"/>
      <c r="B141" s="58"/>
      <c r="C141" s="59"/>
      <c r="D141" s="59"/>
      <c r="E141" s="59"/>
      <c r="F141" s="59"/>
      <c r="G141" s="59"/>
      <c r="H141" s="59"/>
      <c r="I141" s="146"/>
      <c r="J141" s="59"/>
      <c r="K141" s="59"/>
      <c r="L141" s="37"/>
      <c r="M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</row>
  </sheetData>
  <autoFilter ref="C119:K140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4.33" style="1" customWidth="1"/>
    <col min="5" max="5" width="17.17" style="1" customWidth="1"/>
    <col min="6" max="6" width="50.83" style="1" customWidth="1"/>
    <col min="7" max="7" width="7" style="1" customWidth="1"/>
    <col min="8" max="8" width="11.5" style="1" customWidth="1"/>
    <col min="9" max="9" width="20.17" style="118" customWidth="1"/>
    <col min="10" max="10" width="20.17" style="1" customWidth="1"/>
    <col min="11" max="11" width="20.17" style="1" hidden="1" customWidth="1"/>
    <col min="12" max="12" width="9.33" style="1" customWidth="1"/>
    <col min="13" max="13" width="10.83" style="1" hidden="1" customWidth="1"/>
    <col min="14" max="14" width="9.33" style="1" hidden="1"/>
    <col min="15" max="15" width="14.17" style="1" hidden="1" customWidth="1"/>
    <col min="16" max="16" width="14.17" style="1" hidden="1" customWidth="1"/>
    <col min="17" max="17" width="14.17" style="1" hidden="1" customWidth="1"/>
    <col min="18" max="18" width="14.17" style="1" hidden="1" customWidth="1"/>
    <col min="19" max="19" width="14.17" style="1" hidden="1" customWidth="1"/>
    <col min="20" max="20" width="14.17" style="1" hidden="1" customWidth="1"/>
    <col min="21" max="21" width="16.33" style="1" hidden="1" customWidth="1"/>
    <col min="22" max="22" width="12.33" style="1" customWidth="1"/>
    <col min="23" max="23" width="16.33" style="1" customWidth="1"/>
    <col min="24" max="24" width="12.33" style="1" customWidth="1"/>
    <col min="25" max="25" width="15" style="1" customWidth="1"/>
    <col min="26" max="26" width="11" style="1" customWidth="1"/>
    <col min="27" max="27" width="15" style="1" customWidth="1"/>
    <col min="28" max="28" width="16.33" style="1" customWidth="1"/>
    <col min="29" max="29" width="11" style="1" customWidth="1"/>
    <col min="30" max="30" width="15" style="1" customWidth="1"/>
    <col min="31" max="31" width="16.33" style="1" customWidth="1"/>
    <col min="44" max="44" width="9.33" style="1" hidden="1"/>
    <col min="45" max="45" width="9.33" style="1" hidden="1"/>
    <col min="46" max="46" width="9.33" style="1" hidden="1"/>
    <col min="47" max="47" width="9.33" style="1" hidden="1"/>
    <col min="48" max="48" width="9.33" style="1" hidden="1"/>
    <col min="49" max="49" width="9.33" style="1" hidden="1"/>
    <col min="50" max="50" width="9.33" style="1" hidden="1"/>
    <col min="51" max="51" width="9.33" style="1" hidden="1"/>
    <col min="52" max="52" width="9.33" style="1" hidden="1"/>
    <col min="53" max="53" width="9.33" style="1" hidden="1"/>
    <col min="54" max="54" width="9.33" style="1" hidden="1"/>
    <col min="55" max="55" width="9.33" style="1" hidden="1"/>
    <col min="56" max="56" width="9.33" style="1" hidden="1"/>
    <col min="57" max="57" width="9.33" style="1" hidden="1"/>
    <col min="58" max="58" width="9.33" style="1" hidden="1"/>
    <col min="59" max="59" width="9.33" style="1" hidden="1"/>
    <col min="60" max="60" width="9.33" style="1" hidden="1"/>
    <col min="61" max="61" width="9.33" style="1" hidden="1"/>
    <col min="62" max="62" width="9.33" style="1" hidden="1"/>
    <col min="63" max="63" width="9.33" style="1" hidden="1"/>
    <col min="64" max="64" width="9.33" style="1" hidden="1"/>
    <col min="65" max="65" width="9.33" style="1" hidden="1"/>
  </cols>
  <sheetData>
    <row r="2" s="1" customFormat="1" ht="36.96" customHeight="1">
      <c r="I2" s="118"/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104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19"/>
      <c r="J3" s="19"/>
      <c r="K3" s="19"/>
      <c r="L3" s="20"/>
      <c r="AT3" s="17" t="s">
        <v>89</v>
      </c>
    </row>
    <row r="4" s="1" customFormat="1" ht="24.96" customHeight="1">
      <c r="B4" s="20"/>
      <c r="D4" s="21" t="s">
        <v>105</v>
      </c>
      <c r="I4" s="118"/>
      <c r="L4" s="20"/>
      <c r="M4" s="120" t="s">
        <v>10</v>
      </c>
      <c r="AT4" s="17" t="s">
        <v>3</v>
      </c>
    </row>
    <row r="5" s="1" customFormat="1" ht="6.96" customHeight="1">
      <c r="B5" s="20"/>
      <c r="I5" s="118"/>
      <c r="L5" s="20"/>
    </row>
    <row r="6" s="1" customFormat="1" ht="12" customHeight="1">
      <c r="B6" s="20"/>
      <c r="D6" s="30" t="s">
        <v>16</v>
      </c>
      <c r="I6" s="118"/>
      <c r="L6" s="20"/>
    </row>
    <row r="7" s="1" customFormat="1" ht="16.5" customHeight="1">
      <c r="B7" s="20"/>
      <c r="E7" s="121" t="str">
        <f>'Rekapitulace stavby'!K6</f>
        <v>Lesní cesta Na rovinkách</v>
      </c>
      <c r="F7" s="30"/>
      <c r="G7" s="30"/>
      <c r="H7" s="30"/>
      <c r="I7" s="118"/>
      <c r="L7" s="20"/>
    </row>
    <row r="8" s="2" customFormat="1" ht="12" customHeight="1">
      <c r="A8" s="36"/>
      <c r="B8" s="37"/>
      <c r="C8" s="36"/>
      <c r="D8" s="30" t="s">
        <v>106</v>
      </c>
      <c r="E8" s="36"/>
      <c r="F8" s="36"/>
      <c r="G8" s="36"/>
      <c r="H8" s="36"/>
      <c r="I8" s="122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301</v>
      </c>
      <c r="F9" s="36"/>
      <c r="G9" s="36"/>
      <c r="H9" s="36"/>
      <c r="I9" s="122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122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123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21</v>
      </c>
      <c r="G12" s="36"/>
      <c r="H12" s="36"/>
      <c r="I12" s="123" t="s">
        <v>22</v>
      </c>
      <c r="J12" s="67" t="str">
        <f>'Rekapitulace stavby'!AN8</f>
        <v>23. 12. 2020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122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123" t="s">
        <v>25</v>
      </c>
      <c r="J14" s="25" t="s">
        <v>26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">
        <v>27</v>
      </c>
      <c r="F15" s="36"/>
      <c r="G15" s="36"/>
      <c r="H15" s="36"/>
      <c r="I15" s="123" t="s">
        <v>28</v>
      </c>
      <c r="J15" s="25" t="s">
        <v>29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122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30</v>
      </c>
      <c r="E17" s="36"/>
      <c r="F17" s="36"/>
      <c r="G17" s="36"/>
      <c r="H17" s="36"/>
      <c r="I17" s="123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123" t="s">
        <v>28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122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32</v>
      </c>
      <c r="E20" s="36"/>
      <c r="F20" s="36"/>
      <c r="G20" s="36"/>
      <c r="H20" s="36"/>
      <c r="I20" s="123" t="s">
        <v>25</v>
      </c>
      <c r="J20" s="25" t="s">
        <v>33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">
        <v>34</v>
      </c>
      <c r="F21" s="36"/>
      <c r="G21" s="36"/>
      <c r="H21" s="36"/>
      <c r="I21" s="123" t="s">
        <v>28</v>
      </c>
      <c r="J21" s="25" t="s">
        <v>35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122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37</v>
      </c>
      <c r="E23" s="36"/>
      <c r="F23" s="36"/>
      <c r="G23" s="36"/>
      <c r="H23" s="36"/>
      <c r="I23" s="123" t="s">
        <v>25</v>
      </c>
      <c r="J23" s="25" t="s">
        <v>33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">
        <v>34</v>
      </c>
      <c r="F24" s="36"/>
      <c r="G24" s="36"/>
      <c r="H24" s="36"/>
      <c r="I24" s="123" t="s">
        <v>28</v>
      </c>
      <c r="J24" s="25" t="s">
        <v>35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122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38</v>
      </c>
      <c r="E26" s="36"/>
      <c r="F26" s="36"/>
      <c r="G26" s="36"/>
      <c r="H26" s="36"/>
      <c r="I26" s="122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24"/>
      <c r="B27" s="125"/>
      <c r="C27" s="124"/>
      <c r="D27" s="124"/>
      <c r="E27" s="34" t="s">
        <v>1</v>
      </c>
      <c r="F27" s="34"/>
      <c r="G27" s="34"/>
      <c r="H27" s="34"/>
      <c r="I27" s="126"/>
      <c r="J27" s="124"/>
      <c r="K27" s="124"/>
      <c r="L27" s="127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122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12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9" t="s">
        <v>39</v>
      </c>
      <c r="E30" s="36"/>
      <c r="F30" s="36"/>
      <c r="G30" s="36"/>
      <c r="H30" s="36"/>
      <c r="I30" s="122"/>
      <c r="J30" s="94">
        <f>ROUND(J118,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12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41</v>
      </c>
      <c r="G32" s="36"/>
      <c r="H32" s="36"/>
      <c r="I32" s="130" t="s">
        <v>40</v>
      </c>
      <c r="J32" s="41" t="s">
        <v>42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31" t="s">
        <v>43</v>
      </c>
      <c r="E33" s="30" t="s">
        <v>44</v>
      </c>
      <c r="F33" s="132">
        <f>ROUND((SUM(BE118:BE123)),  2)</f>
        <v>0</v>
      </c>
      <c r="G33" s="36"/>
      <c r="H33" s="36"/>
      <c r="I33" s="133">
        <v>0.20999999999999999</v>
      </c>
      <c r="J33" s="132">
        <f>ROUND(((SUM(BE118:BE123))*I33),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45</v>
      </c>
      <c r="F34" s="132">
        <f>ROUND((SUM(BF118:BF123)),  2)</f>
        <v>0</v>
      </c>
      <c r="G34" s="36"/>
      <c r="H34" s="36"/>
      <c r="I34" s="133">
        <v>0.14999999999999999</v>
      </c>
      <c r="J34" s="132">
        <f>ROUND(((SUM(BF118:BF123))*I34),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46</v>
      </c>
      <c r="F35" s="132">
        <f>ROUND((SUM(BG118:BG123)),  2)</f>
        <v>0</v>
      </c>
      <c r="G35" s="36"/>
      <c r="H35" s="36"/>
      <c r="I35" s="133">
        <v>0.20999999999999999</v>
      </c>
      <c r="J35" s="132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47</v>
      </c>
      <c r="F36" s="132">
        <f>ROUND((SUM(BH118:BH123)),  2)</f>
        <v>0</v>
      </c>
      <c r="G36" s="36"/>
      <c r="H36" s="36"/>
      <c r="I36" s="133">
        <v>0.14999999999999999</v>
      </c>
      <c r="J36" s="132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48</v>
      </c>
      <c r="F37" s="132">
        <f>ROUND((SUM(BI118:BI123)),  2)</f>
        <v>0</v>
      </c>
      <c r="G37" s="36"/>
      <c r="H37" s="36"/>
      <c r="I37" s="133">
        <v>0</v>
      </c>
      <c r="J37" s="132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122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34"/>
      <c r="D39" s="135" t="s">
        <v>49</v>
      </c>
      <c r="E39" s="79"/>
      <c r="F39" s="79"/>
      <c r="G39" s="136" t="s">
        <v>50</v>
      </c>
      <c r="H39" s="137" t="s">
        <v>51</v>
      </c>
      <c r="I39" s="138"/>
      <c r="J39" s="139">
        <f>SUM(J30:J37)</f>
        <v>0</v>
      </c>
      <c r="K39" s="140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122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I41" s="118"/>
      <c r="L41" s="20"/>
    </row>
    <row r="42" s="1" customFormat="1" ht="14.4" customHeight="1">
      <c r="B42" s="20"/>
      <c r="I42" s="118"/>
      <c r="L42" s="20"/>
    </row>
    <row r="43" s="1" customFormat="1" ht="14.4" customHeight="1">
      <c r="B43" s="20"/>
      <c r="I43" s="118"/>
      <c r="L43" s="20"/>
    </row>
    <row r="44" s="1" customFormat="1" ht="14.4" customHeight="1">
      <c r="B44" s="20"/>
      <c r="I44" s="118"/>
      <c r="L44" s="20"/>
    </row>
    <row r="45" s="1" customFormat="1" ht="14.4" customHeight="1">
      <c r="B45" s="20"/>
      <c r="I45" s="118"/>
      <c r="L45" s="20"/>
    </row>
    <row r="46" s="1" customFormat="1" ht="14.4" customHeight="1">
      <c r="B46" s="20"/>
      <c r="I46" s="118"/>
      <c r="L46" s="20"/>
    </row>
    <row r="47" s="1" customFormat="1" ht="14.4" customHeight="1">
      <c r="B47" s="20"/>
      <c r="I47" s="118"/>
      <c r="L47" s="20"/>
    </row>
    <row r="48" s="1" customFormat="1" ht="14.4" customHeight="1">
      <c r="B48" s="20"/>
      <c r="I48" s="118"/>
      <c r="L48" s="20"/>
    </row>
    <row r="49" s="1" customFormat="1" ht="14.4" customHeight="1">
      <c r="B49" s="20"/>
      <c r="I49" s="118"/>
      <c r="L49" s="20"/>
    </row>
    <row r="50" s="2" customFormat="1" ht="14.4" customHeight="1">
      <c r="B50" s="53"/>
      <c r="D50" s="54" t="s">
        <v>52</v>
      </c>
      <c r="E50" s="55"/>
      <c r="F50" s="55"/>
      <c r="G50" s="54" t="s">
        <v>53</v>
      </c>
      <c r="H50" s="55"/>
      <c r="I50" s="141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54</v>
      </c>
      <c r="E61" s="39"/>
      <c r="F61" s="142" t="s">
        <v>55</v>
      </c>
      <c r="G61" s="56" t="s">
        <v>54</v>
      </c>
      <c r="H61" s="39"/>
      <c r="I61" s="143"/>
      <c r="J61" s="144" t="s">
        <v>55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56</v>
      </c>
      <c r="E65" s="57"/>
      <c r="F65" s="57"/>
      <c r="G65" s="54" t="s">
        <v>57</v>
      </c>
      <c r="H65" s="57"/>
      <c r="I65" s="145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54</v>
      </c>
      <c r="E76" s="39"/>
      <c r="F76" s="142" t="s">
        <v>55</v>
      </c>
      <c r="G76" s="56" t="s">
        <v>54</v>
      </c>
      <c r="H76" s="39"/>
      <c r="I76" s="143"/>
      <c r="J76" s="144" t="s">
        <v>55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146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147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108</v>
      </c>
      <c r="D82" s="36"/>
      <c r="E82" s="36"/>
      <c r="F82" s="36"/>
      <c r="G82" s="36"/>
      <c r="H82" s="36"/>
      <c r="I82" s="122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122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122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21" t="str">
        <f>E7</f>
        <v>Lesní cesta Na rovinkách</v>
      </c>
      <c r="F85" s="30"/>
      <c r="G85" s="30"/>
      <c r="H85" s="30"/>
      <c r="I85" s="122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106</v>
      </c>
      <c r="D86" s="36"/>
      <c r="E86" s="36"/>
      <c r="F86" s="36"/>
      <c r="G86" s="36"/>
      <c r="H86" s="36"/>
      <c r="I86" s="122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13/2018f - 009.21 - svodnice vody</v>
      </c>
      <c r="F87" s="36"/>
      <c r="G87" s="36"/>
      <c r="H87" s="36"/>
      <c r="I87" s="122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122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6"/>
      <c r="E89" s="36"/>
      <c r="F89" s="25" t="str">
        <f>F12</f>
        <v>k. ú. Červená Třemešká</v>
      </c>
      <c r="G89" s="36"/>
      <c r="H89" s="36"/>
      <c r="I89" s="123" t="s">
        <v>22</v>
      </c>
      <c r="J89" s="67" t="str">
        <f>IF(J12="","",J12)</f>
        <v>23. 12. 2020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122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6"/>
      <c r="E91" s="36"/>
      <c r="F91" s="25" t="str">
        <f>E15</f>
        <v>Obec Červená Třemešná</v>
      </c>
      <c r="G91" s="36"/>
      <c r="H91" s="36"/>
      <c r="I91" s="123" t="s">
        <v>32</v>
      </c>
      <c r="J91" s="34" t="str">
        <f>E21</f>
        <v>Ing. Jiří Ježek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6"/>
      <c r="E92" s="36"/>
      <c r="F92" s="25" t="str">
        <f>IF(E18="","",E18)</f>
        <v>Vyplň údaj</v>
      </c>
      <c r="G92" s="36"/>
      <c r="H92" s="36"/>
      <c r="I92" s="123" t="s">
        <v>37</v>
      </c>
      <c r="J92" s="34" t="str">
        <f>E24</f>
        <v>Ing. Jiří Ježek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122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48" t="s">
        <v>109</v>
      </c>
      <c r="D94" s="134"/>
      <c r="E94" s="134"/>
      <c r="F94" s="134"/>
      <c r="G94" s="134"/>
      <c r="H94" s="134"/>
      <c r="I94" s="149"/>
      <c r="J94" s="150" t="s">
        <v>110</v>
      </c>
      <c r="K94" s="134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122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51" t="s">
        <v>111</v>
      </c>
      <c r="D96" s="36"/>
      <c r="E96" s="36"/>
      <c r="F96" s="36"/>
      <c r="G96" s="36"/>
      <c r="H96" s="36"/>
      <c r="I96" s="122"/>
      <c r="J96" s="94">
        <f>J118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112</v>
      </c>
    </row>
    <row r="97" s="9" customFormat="1" ht="24.96" customHeight="1">
      <c r="A97" s="9"/>
      <c r="B97" s="152"/>
      <c r="C97" s="9"/>
      <c r="D97" s="153" t="s">
        <v>113</v>
      </c>
      <c r="E97" s="154"/>
      <c r="F97" s="154"/>
      <c r="G97" s="154"/>
      <c r="H97" s="154"/>
      <c r="I97" s="155"/>
      <c r="J97" s="156">
        <f>J119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7"/>
      <c r="C98" s="10"/>
      <c r="D98" s="158" t="s">
        <v>116</v>
      </c>
      <c r="E98" s="159"/>
      <c r="F98" s="159"/>
      <c r="G98" s="159"/>
      <c r="H98" s="159"/>
      <c r="I98" s="160"/>
      <c r="J98" s="161">
        <f>J120</f>
        <v>0</v>
      </c>
      <c r="K98" s="10"/>
      <c r="L98" s="15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6"/>
      <c r="B99" s="37"/>
      <c r="C99" s="36"/>
      <c r="D99" s="36"/>
      <c r="E99" s="36"/>
      <c r="F99" s="36"/>
      <c r="G99" s="36"/>
      <c r="H99" s="36"/>
      <c r="I99" s="122"/>
      <c r="J99" s="36"/>
      <c r="K99" s="36"/>
      <c r="L99" s="53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="2" customFormat="1" ht="6.96" customHeight="1">
      <c r="A100" s="36"/>
      <c r="B100" s="58"/>
      <c r="C100" s="59"/>
      <c r="D100" s="59"/>
      <c r="E100" s="59"/>
      <c r="F100" s="59"/>
      <c r="G100" s="59"/>
      <c r="H100" s="59"/>
      <c r="I100" s="146"/>
      <c r="J100" s="59"/>
      <c r="K100" s="59"/>
      <c r="L100" s="53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4" s="2" customFormat="1" ht="6.96" customHeight="1">
      <c r="A104" s="36"/>
      <c r="B104" s="60"/>
      <c r="C104" s="61"/>
      <c r="D104" s="61"/>
      <c r="E104" s="61"/>
      <c r="F104" s="61"/>
      <c r="G104" s="61"/>
      <c r="H104" s="61"/>
      <c r="I104" s="147"/>
      <c r="J104" s="61"/>
      <c r="K104" s="61"/>
      <c r="L104" s="53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24.96" customHeight="1">
      <c r="A105" s="36"/>
      <c r="B105" s="37"/>
      <c r="C105" s="21" t="s">
        <v>118</v>
      </c>
      <c r="D105" s="36"/>
      <c r="E105" s="36"/>
      <c r="F105" s="36"/>
      <c r="G105" s="36"/>
      <c r="H105" s="36"/>
      <c r="I105" s="122"/>
      <c r="J105" s="36"/>
      <c r="K105" s="36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6.96" customHeight="1">
      <c r="A106" s="36"/>
      <c r="B106" s="37"/>
      <c r="C106" s="36"/>
      <c r="D106" s="36"/>
      <c r="E106" s="36"/>
      <c r="F106" s="36"/>
      <c r="G106" s="36"/>
      <c r="H106" s="36"/>
      <c r="I106" s="122"/>
      <c r="J106" s="36"/>
      <c r="K106" s="36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12" customHeight="1">
      <c r="A107" s="36"/>
      <c r="B107" s="37"/>
      <c r="C107" s="30" t="s">
        <v>16</v>
      </c>
      <c r="D107" s="36"/>
      <c r="E107" s="36"/>
      <c r="F107" s="36"/>
      <c r="G107" s="36"/>
      <c r="H107" s="36"/>
      <c r="I107" s="122"/>
      <c r="J107" s="36"/>
      <c r="K107" s="36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16.5" customHeight="1">
      <c r="A108" s="36"/>
      <c r="B108" s="37"/>
      <c r="C108" s="36"/>
      <c r="D108" s="36"/>
      <c r="E108" s="121" t="str">
        <f>E7</f>
        <v>Lesní cesta Na rovinkách</v>
      </c>
      <c r="F108" s="30"/>
      <c r="G108" s="30"/>
      <c r="H108" s="30"/>
      <c r="I108" s="122"/>
      <c r="J108" s="36"/>
      <c r="K108" s="36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2" customHeight="1">
      <c r="A109" s="36"/>
      <c r="B109" s="37"/>
      <c r="C109" s="30" t="s">
        <v>106</v>
      </c>
      <c r="D109" s="36"/>
      <c r="E109" s="36"/>
      <c r="F109" s="36"/>
      <c r="G109" s="36"/>
      <c r="H109" s="36"/>
      <c r="I109" s="122"/>
      <c r="J109" s="36"/>
      <c r="K109" s="36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6.5" customHeight="1">
      <c r="A110" s="36"/>
      <c r="B110" s="37"/>
      <c r="C110" s="36"/>
      <c r="D110" s="36"/>
      <c r="E110" s="65" t="str">
        <f>E9</f>
        <v>13/2018f - 009.21 - svodnice vody</v>
      </c>
      <c r="F110" s="36"/>
      <c r="G110" s="36"/>
      <c r="H110" s="36"/>
      <c r="I110" s="122"/>
      <c r="J110" s="36"/>
      <c r="K110" s="36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37"/>
      <c r="C111" s="36"/>
      <c r="D111" s="36"/>
      <c r="E111" s="36"/>
      <c r="F111" s="36"/>
      <c r="G111" s="36"/>
      <c r="H111" s="36"/>
      <c r="I111" s="122"/>
      <c r="J111" s="36"/>
      <c r="K111" s="36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30" t="s">
        <v>20</v>
      </c>
      <c r="D112" s="36"/>
      <c r="E112" s="36"/>
      <c r="F112" s="25" t="str">
        <f>F12</f>
        <v>k. ú. Červená Třemešká</v>
      </c>
      <c r="G112" s="36"/>
      <c r="H112" s="36"/>
      <c r="I112" s="123" t="s">
        <v>22</v>
      </c>
      <c r="J112" s="67" t="str">
        <f>IF(J12="","",J12)</f>
        <v>23. 12. 2020</v>
      </c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6"/>
      <c r="D113" s="36"/>
      <c r="E113" s="36"/>
      <c r="F113" s="36"/>
      <c r="G113" s="36"/>
      <c r="H113" s="36"/>
      <c r="I113" s="122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5.15" customHeight="1">
      <c r="A114" s="36"/>
      <c r="B114" s="37"/>
      <c r="C114" s="30" t="s">
        <v>24</v>
      </c>
      <c r="D114" s="36"/>
      <c r="E114" s="36"/>
      <c r="F114" s="25" t="str">
        <f>E15</f>
        <v>Obec Červená Třemešná</v>
      </c>
      <c r="G114" s="36"/>
      <c r="H114" s="36"/>
      <c r="I114" s="123" t="s">
        <v>32</v>
      </c>
      <c r="J114" s="34" t="str">
        <f>E21</f>
        <v>Ing. Jiří Ježek</v>
      </c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5.15" customHeight="1">
      <c r="A115" s="36"/>
      <c r="B115" s="37"/>
      <c r="C115" s="30" t="s">
        <v>30</v>
      </c>
      <c r="D115" s="36"/>
      <c r="E115" s="36"/>
      <c r="F115" s="25" t="str">
        <f>IF(E18="","",E18)</f>
        <v>Vyplň údaj</v>
      </c>
      <c r="G115" s="36"/>
      <c r="H115" s="36"/>
      <c r="I115" s="123" t="s">
        <v>37</v>
      </c>
      <c r="J115" s="34" t="str">
        <f>E24</f>
        <v>Ing. Jiří Ježek</v>
      </c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0.32" customHeight="1">
      <c r="A116" s="36"/>
      <c r="B116" s="37"/>
      <c r="C116" s="36"/>
      <c r="D116" s="36"/>
      <c r="E116" s="36"/>
      <c r="F116" s="36"/>
      <c r="G116" s="36"/>
      <c r="H116" s="36"/>
      <c r="I116" s="122"/>
      <c r="J116" s="36"/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11" customFormat="1" ht="29.28" customHeight="1">
      <c r="A117" s="162"/>
      <c r="B117" s="163"/>
      <c r="C117" s="164" t="s">
        <v>119</v>
      </c>
      <c r="D117" s="165" t="s">
        <v>64</v>
      </c>
      <c r="E117" s="165" t="s">
        <v>60</v>
      </c>
      <c r="F117" s="165" t="s">
        <v>61</v>
      </c>
      <c r="G117" s="165" t="s">
        <v>120</v>
      </c>
      <c r="H117" s="165" t="s">
        <v>121</v>
      </c>
      <c r="I117" s="166" t="s">
        <v>122</v>
      </c>
      <c r="J117" s="167" t="s">
        <v>110</v>
      </c>
      <c r="K117" s="168" t="s">
        <v>123</v>
      </c>
      <c r="L117" s="169"/>
      <c r="M117" s="84" t="s">
        <v>1</v>
      </c>
      <c r="N117" s="85" t="s">
        <v>43</v>
      </c>
      <c r="O117" s="85" t="s">
        <v>124</v>
      </c>
      <c r="P117" s="85" t="s">
        <v>125</v>
      </c>
      <c r="Q117" s="85" t="s">
        <v>126</v>
      </c>
      <c r="R117" s="85" t="s">
        <v>127</v>
      </c>
      <c r="S117" s="85" t="s">
        <v>128</v>
      </c>
      <c r="T117" s="86" t="s">
        <v>129</v>
      </c>
      <c r="U117" s="162"/>
      <c r="V117" s="162"/>
      <c r="W117" s="162"/>
      <c r="X117" s="162"/>
      <c r="Y117" s="162"/>
      <c r="Z117" s="162"/>
      <c r="AA117" s="162"/>
      <c r="AB117" s="162"/>
      <c r="AC117" s="162"/>
      <c r="AD117" s="162"/>
      <c r="AE117" s="162"/>
    </row>
    <row r="118" s="2" customFormat="1" ht="22.8" customHeight="1">
      <c r="A118" s="36"/>
      <c r="B118" s="37"/>
      <c r="C118" s="91" t="s">
        <v>130</v>
      </c>
      <c r="D118" s="36"/>
      <c r="E118" s="36"/>
      <c r="F118" s="36"/>
      <c r="G118" s="36"/>
      <c r="H118" s="36"/>
      <c r="I118" s="122"/>
      <c r="J118" s="170">
        <f>BK118</f>
        <v>0</v>
      </c>
      <c r="K118" s="36"/>
      <c r="L118" s="37"/>
      <c r="M118" s="87"/>
      <c r="N118" s="71"/>
      <c r="O118" s="88"/>
      <c r="P118" s="171">
        <f>P119</f>
        <v>0</v>
      </c>
      <c r="Q118" s="88"/>
      <c r="R118" s="171">
        <f>R119</f>
        <v>1.8645000000000001</v>
      </c>
      <c r="S118" s="88"/>
      <c r="T118" s="172">
        <f>T119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7" t="s">
        <v>78</v>
      </c>
      <c r="AU118" s="17" t="s">
        <v>112</v>
      </c>
      <c r="BK118" s="173">
        <f>BK119</f>
        <v>0</v>
      </c>
    </row>
    <row r="119" s="12" customFormat="1" ht="25.92" customHeight="1">
      <c r="A119" s="12"/>
      <c r="B119" s="174"/>
      <c r="C119" s="12"/>
      <c r="D119" s="175" t="s">
        <v>78</v>
      </c>
      <c r="E119" s="176" t="s">
        <v>131</v>
      </c>
      <c r="F119" s="176" t="s">
        <v>132</v>
      </c>
      <c r="G119" s="12"/>
      <c r="H119" s="12"/>
      <c r="I119" s="177"/>
      <c r="J119" s="178">
        <f>BK119</f>
        <v>0</v>
      </c>
      <c r="K119" s="12"/>
      <c r="L119" s="174"/>
      <c r="M119" s="179"/>
      <c r="N119" s="180"/>
      <c r="O119" s="180"/>
      <c r="P119" s="181">
        <f>P120</f>
        <v>0</v>
      </c>
      <c r="Q119" s="180"/>
      <c r="R119" s="181">
        <f>R120</f>
        <v>1.8645000000000001</v>
      </c>
      <c r="S119" s="180"/>
      <c r="T119" s="18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75" t="s">
        <v>87</v>
      </c>
      <c r="AT119" s="183" t="s">
        <v>78</v>
      </c>
      <c r="AU119" s="183" t="s">
        <v>79</v>
      </c>
      <c r="AY119" s="175" t="s">
        <v>133</v>
      </c>
      <c r="BK119" s="184">
        <f>BK120</f>
        <v>0</v>
      </c>
    </row>
    <row r="120" s="12" customFormat="1" ht="22.8" customHeight="1">
      <c r="A120" s="12"/>
      <c r="B120" s="174"/>
      <c r="C120" s="12"/>
      <c r="D120" s="175" t="s">
        <v>78</v>
      </c>
      <c r="E120" s="185" t="s">
        <v>160</v>
      </c>
      <c r="F120" s="185" t="s">
        <v>203</v>
      </c>
      <c r="G120" s="12"/>
      <c r="H120" s="12"/>
      <c r="I120" s="177"/>
      <c r="J120" s="186">
        <f>BK120</f>
        <v>0</v>
      </c>
      <c r="K120" s="12"/>
      <c r="L120" s="174"/>
      <c r="M120" s="179"/>
      <c r="N120" s="180"/>
      <c r="O120" s="180"/>
      <c r="P120" s="181">
        <f>SUM(P121:P123)</f>
        <v>0</v>
      </c>
      <c r="Q120" s="180"/>
      <c r="R120" s="181">
        <f>SUM(R121:R123)</f>
        <v>1.8645000000000001</v>
      </c>
      <c r="S120" s="180"/>
      <c r="T120" s="182">
        <f>SUM(T121:T123)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75" t="s">
        <v>87</v>
      </c>
      <c r="AT120" s="183" t="s">
        <v>78</v>
      </c>
      <c r="AU120" s="183" t="s">
        <v>87</v>
      </c>
      <c r="AY120" s="175" t="s">
        <v>133</v>
      </c>
      <c r="BK120" s="184">
        <f>SUM(BK121:BK123)</f>
        <v>0</v>
      </c>
    </row>
    <row r="121" s="2" customFormat="1" ht="24" customHeight="1">
      <c r="A121" s="36"/>
      <c r="B121" s="187"/>
      <c r="C121" s="188" t="s">
        <v>87</v>
      </c>
      <c r="D121" s="188" t="s">
        <v>135</v>
      </c>
      <c r="E121" s="189" t="s">
        <v>302</v>
      </c>
      <c r="F121" s="190" t="s">
        <v>303</v>
      </c>
      <c r="G121" s="191" t="s">
        <v>282</v>
      </c>
      <c r="H121" s="192">
        <v>33</v>
      </c>
      <c r="I121" s="193"/>
      <c r="J121" s="194">
        <f>ROUND(I121*H121,2)</f>
        <v>0</v>
      </c>
      <c r="K121" s="195"/>
      <c r="L121" s="37"/>
      <c r="M121" s="196" t="s">
        <v>1</v>
      </c>
      <c r="N121" s="197" t="s">
        <v>44</v>
      </c>
      <c r="O121" s="75"/>
      <c r="P121" s="198">
        <f>O121*H121</f>
        <v>0</v>
      </c>
      <c r="Q121" s="198">
        <v>0.056500000000000002</v>
      </c>
      <c r="R121" s="198">
        <f>Q121*H121</f>
        <v>1.8645000000000001</v>
      </c>
      <c r="S121" s="198">
        <v>0</v>
      </c>
      <c r="T121" s="199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200" t="s">
        <v>139</v>
      </c>
      <c r="AT121" s="200" t="s">
        <v>135</v>
      </c>
      <c r="AU121" s="200" t="s">
        <v>89</v>
      </c>
      <c r="AY121" s="17" t="s">
        <v>133</v>
      </c>
      <c r="BE121" s="201">
        <f>IF(N121="základní",J121,0)</f>
        <v>0</v>
      </c>
      <c r="BF121" s="201">
        <f>IF(N121="snížená",J121,0)</f>
        <v>0</v>
      </c>
      <c r="BG121" s="201">
        <f>IF(N121="zákl. přenesená",J121,0)</f>
        <v>0</v>
      </c>
      <c r="BH121" s="201">
        <f>IF(N121="sníž. přenesená",J121,0)</f>
        <v>0</v>
      </c>
      <c r="BI121" s="201">
        <f>IF(N121="nulová",J121,0)</f>
        <v>0</v>
      </c>
      <c r="BJ121" s="17" t="s">
        <v>87</v>
      </c>
      <c r="BK121" s="201">
        <f>ROUND(I121*H121,2)</f>
        <v>0</v>
      </c>
      <c r="BL121" s="17" t="s">
        <v>139</v>
      </c>
      <c r="BM121" s="200" t="s">
        <v>304</v>
      </c>
    </row>
    <row r="122" s="13" customFormat="1">
      <c r="A122" s="13"/>
      <c r="B122" s="206"/>
      <c r="C122" s="13"/>
      <c r="D122" s="202" t="s">
        <v>143</v>
      </c>
      <c r="E122" s="207" t="s">
        <v>1</v>
      </c>
      <c r="F122" s="208" t="s">
        <v>305</v>
      </c>
      <c r="G122" s="13"/>
      <c r="H122" s="209">
        <v>33</v>
      </c>
      <c r="I122" s="210"/>
      <c r="J122" s="13"/>
      <c r="K122" s="13"/>
      <c r="L122" s="206"/>
      <c r="M122" s="211"/>
      <c r="N122" s="212"/>
      <c r="O122" s="212"/>
      <c r="P122" s="212"/>
      <c r="Q122" s="212"/>
      <c r="R122" s="212"/>
      <c r="S122" s="212"/>
      <c r="T122" s="2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07" t="s">
        <v>143</v>
      </c>
      <c r="AU122" s="207" t="s">
        <v>89</v>
      </c>
      <c r="AV122" s="13" t="s">
        <v>89</v>
      </c>
      <c r="AW122" s="13" t="s">
        <v>36</v>
      </c>
      <c r="AX122" s="13" t="s">
        <v>79</v>
      </c>
      <c r="AY122" s="207" t="s">
        <v>133</v>
      </c>
    </row>
    <row r="123" s="14" customFormat="1">
      <c r="A123" s="14"/>
      <c r="B123" s="214"/>
      <c r="C123" s="14"/>
      <c r="D123" s="202" t="s">
        <v>143</v>
      </c>
      <c r="E123" s="215" t="s">
        <v>1</v>
      </c>
      <c r="F123" s="216" t="s">
        <v>145</v>
      </c>
      <c r="G123" s="14"/>
      <c r="H123" s="217">
        <v>33</v>
      </c>
      <c r="I123" s="218"/>
      <c r="J123" s="14"/>
      <c r="K123" s="14"/>
      <c r="L123" s="214"/>
      <c r="M123" s="238"/>
      <c r="N123" s="239"/>
      <c r="O123" s="239"/>
      <c r="P123" s="239"/>
      <c r="Q123" s="239"/>
      <c r="R123" s="239"/>
      <c r="S123" s="239"/>
      <c r="T123" s="240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15" t="s">
        <v>143</v>
      </c>
      <c r="AU123" s="215" t="s">
        <v>89</v>
      </c>
      <c r="AV123" s="14" t="s">
        <v>139</v>
      </c>
      <c r="AW123" s="14" t="s">
        <v>36</v>
      </c>
      <c r="AX123" s="14" t="s">
        <v>87</v>
      </c>
      <c r="AY123" s="215" t="s">
        <v>133</v>
      </c>
    </row>
    <row r="124" s="2" customFormat="1" ht="6.96" customHeight="1">
      <c r="A124" s="36"/>
      <c r="B124" s="58"/>
      <c r="C124" s="59"/>
      <c r="D124" s="59"/>
      <c r="E124" s="59"/>
      <c r="F124" s="59"/>
      <c r="G124" s="59"/>
      <c r="H124" s="59"/>
      <c r="I124" s="146"/>
      <c r="J124" s="59"/>
      <c r="K124" s="59"/>
      <c r="L124" s="37"/>
      <c r="M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</sheetData>
  <autoFilter ref="C117:K123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DESKTOP-UOT9UUB\Zalman</dc:creator>
  <cp:lastModifiedBy>DESKTOP-UOT9UUB\Zalman</cp:lastModifiedBy>
  <dcterms:created xsi:type="dcterms:W3CDTF">2021-01-12T17:37:40Z</dcterms:created>
  <dcterms:modified xsi:type="dcterms:W3CDTF">2021-01-12T17:37:44Z</dcterms:modified>
</cp:coreProperties>
</file>