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kapitulace stavby" sheetId="1" state="visible" r:id="rId2"/>
    <sheet name="13a-2020 - Lesní cesta Na..." sheetId="2" state="visible" r:id="rId3"/>
  </sheets>
  <definedNames>
    <definedName function="false" hidden="false" localSheetId="1" name="_xlnm.Print_Area" vbProcedure="false">'13a-2020 - Lesní cesta Na...'!$C$4:$J$76;'13a-2020 - Lesní cesta Na...'!$C$82:$J$99;'13a-2020 - Lesní cesta Na...'!$C$105:$K$156</definedName>
    <definedName function="false" hidden="false" localSheetId="1" name="_xlnm.Print_Titles" vbProcedure="false">'13a-2020 - Lesní cesta Na...'!$115:$115</definedName>
    <definedName function="false" hidden="true" localSheetId="1" name="_xlnm._FilterDatabase" vbProcedure="false">'13a-2020 - Lesní cesta Na...'!$C$115:$K$156</definedName>
    <definedName function="false" hidden="false" localSheetId="0" name="_xlnm.Print_Area" vbProcedure="false">'Rekapitulace stavby'!$D$4:$AO$76;'Rekapitulace stavby'!$C$82:$AQ$96</definedName>
    <definedName function="false" hidden="false" localSheetId="0" name="_xlnm.Print_Titles" vbProcedure="false">'Rekapitulace stavby'!$92:$92</definedName>
    <definedName function="false" hidden="false" localSheetId="0" name="_xlnm.Print_Area" vbProcedure="false">'Rekapitulace stavby'!$D$4:$AO$76,'Rekapitulace stavby'!$C$82:$AQ$96</definedName>
    <definedName function="false" hidden="false" localSheetId="0" name="_xlnm.Print_Titles" vbProcedure="false">'Rekapitulace stavby'!$92:$92</definedName>
    <definedName function="false" hidden="false" localSheetId="1" name="_xlnm.Print_Area" vbProcedure="false">'13a-2020 - Lesní cesta Na...'!$C$4:$J$76,'13a-2020 - Lesní cesta Na...'!$C$82:$J$99,'13a-2020 - Lesní cesta Na...'!$C$105:$K$156</definedName>
    <definedName function="false" hidden="false" localSheetId="1" name="_xlnm.Print_Titles" vbProcedure="false">'13a-2020 - Lesní cesta Na...'!$115:$115</definedName>
    <definedName function="false" hidden="false" localSheetId="1" name="_xlnm._FilterDatabase" vbProcedure="false">'13a-2020 - Lesní cesta Na...'!$C$115:$K$156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<sst xmlns="http://schemas.openxmlformats.org/spreadsheetml/2006/main" count="592" uniqueCount="166">
  <si>
    <t xml:space="preserve">Export Komplet</t>
  </si>
  <si>
    <t xml:space="preserve">2.0</t>
  </si>
  <si>
    <t xml:space="preserve">False</t>
  </si>
  <si>
    <t xml:space="preserve">{707fdfbf-658f-45dd-878e-306bb84cacfb}</t>
  </si>
  <si>
    <t xml:space="preserve">&gt;&gt;  skryté sloupce  &lt;&lt;</t>
  </si>
  <si>
    <t xml:space="preserve">0,01</t>
  </si>
  <si>
    <t xml:space="preserve">21</t>
  </si>
  <si>
    <t xml:space="preserve">15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</si>
  <si>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</si>
  <si>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</si>
  <si>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</si>
  <si>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 xml:space="preserve">0,001</t>
  </si>
  <si>
    <t xml:space="preserve">Kód:</t>
  </si>
  <si>
    <t xml:space="preserve">13a/2020</t>
  </si>
  <si>
    <t xml:space="preserve">Měnit lze pouze buňky se žlutým podbarvením!_x005F_x000D_
_x005F_x000D_
1) na prvním listu Rekapitulace stavby vyplňte v sestavě_x005F_x000D_
_x005F_x000D_
    a) Souhrnný list_x005F_x000D_
       - údaje o Uchazeči_x005F_x000D_
         (přenesou se do ostatních sestav i v jiných listech)_x005F_x000D_
_x005F_x000D_
    b) Rekapitulace objektů_x005F_x000D_
       - potřebné Ostatní náklady_x005F_x000D_
_x005F_x000D_
2) na vybraných listech vyplňte v sestavě_x005F_x000D_
_x005F_x000D_
    a) Krycí list_x005F_x000D_
       - údaje o Uchazeči, pokud se liší od údajů o Uchazeči na Souhrnném listu_x005F_x000D_
         (údaje se přenesou do ostatních sestav v daném listu)_x005F_x000D_
_x005F_x000D_
    b) Rekapitulace rozpočtu_x005F_x000D_
       - potřebné Ostatní náklady_x005F_x000D_
_x005F_x000D_
    c) Celkové náklady za stavbu_x005F_x000D_
       - ceny u položek_x005F_x000D_
       - množství, pokud má žluté podbarvení_x005F_x000D_
       - a v případě potřeby poznámku (ta je ve skrytém sloupci)</t>
  </si>
  <si>
    <t xml:space="preserve">Stavba:</t>
  </si>
  <si>
    <t xml:space="preserve">Lesní cesta Na rovinkách - sanace staré cesty</t>
  </si>
  <si>
    <t xml:space="preserve">KSO:</t>
  </si>
  <si>
    <t xml:space="preserve">CC-CZ:</t>
  </si>
  <si>
    <t xml:space="preserve">Místo:</t>
  </si>
  <si>
    <t xml:space="preserve">k. ú. Červená Třemešná</t>
  </si>
  <si>
    <t xml:space="preserve">Datum:</t>
  </si>
  <si>
    <t xml:space="preserve">13. 1. 2021</t>
  </si>
  <si>
    <t xml:space="preserve">Zadavatel:</t>
  </si>
  <si>
    <t xml:space="preserve">IČ:</t>
  </si>
  <si>
    <t xml:space="preserve">578291</t>
  </si>
  <si>
    <t xml:space="preserve">Obec Červená Třemešná</t>
  </si>
  <si>
    <t xml:space="preserve">DIČ:</t>
  </si>
  <si>
    <t xml:space="preserve">Uchazeč:</t>
  </si>
  <si>
    <t xml:space="preserve">Vyplň údaj</t>
  </si>
  <si>
    <t xml:space="preserve">Projektant:</t>
  </si>
  <si>
    <t xml:space="preserve"> </t>
  </si>
  <si>
    <t xml:space="preserve">True</t>
  </si>
  <si>
    <t xml:space="preserve">Zpracovatel:</t>
  </si>
  <si>
    <t xml:space="preserve">86992261</t>
  </si>
  <si>
    <t xml:space="preserve">Ing. Jiří Ježek</t>
  </si>
  <si>
    <t xml:space="preserve">CZ7810233090</t>
  </si>
  <si>
    <t xml:space="preserve">Poznámka: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</si>
  <si>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</si>
  <si>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</si>
  <si>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</si>
  <si>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</si>
  <si>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</si>
  <si>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</si>
  <si>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</si>
  <si>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</si>
  <si>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</si>
  <si>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</si>
  <si>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</si>
  <si>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</si>
  <si>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</si>
  <si>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Projektant</t>
  </si>
  <si>
    <t xml:space="preserve">Zpracovatel</t>
  </si>
  <si>
    <t xml:space="preserve">Datum a podpis:</t>
  </si>
  <si>
    <t xml:space="preserve">Razítko</t>
  </si>
  <si>
    <t xml:space="preserve">Objednavatel</t>
  </si>
  <si>
    <t xml:space="preserve">Uchazeč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</si>
  <si>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</si>
  <si>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</si>
  <si>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</si>
  <si>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</si>
  <si>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</si>
  <si>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</si>
  <si>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</si>
  <si>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Ostat._x005F_x000D_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</si>
  <si>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</si>
  <si>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</si>
  <si>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</si>
  <si>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</si>
  <si>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přenesená_x005F_x000D_
[CZK]</t>
  </si>
  <si>
    <t xml:space="preserve">DPH snížená přenesená_x005F_x000D_
[CZK]</t>
  </si>
  <si>
    <t xml:space="preserve">Základna_x005F_x000D_
DPH základní</t>
  </si>
  <si>
    <t xml:space="preserve">Základna_x005F_x000D_
DPH snížená</t>
  </si>
  <si>
    <t xml:space="preserve">Základna_x005F_x000D_
DPH zákl. přenesená</t>
  </si>
  <si>
    <t xml:space="preserve">Základna_x005F_x000D_
DPH sníž. přenesená</t>
  </si>
  <si>
    <t xml:space="preserve">Základna_x005F_x000D_
DPH nulová</t>
  </si>
  <si>
    <t xml:space="preserve">Náklady z rozpočtů</t>
  </si>
  <si>
    <t xml:space="preserve">D</t>
  </si>
  <si>
    <t xml:space="preserve">0</t>
  </si>
  <si>
    <t xml:space="preserve">IMPORT</t>
  </si>
  <si>
    <t xml:space="preserve">{00000000-0000-0000-0000-000000000000}</t>
  </si>
  <si>
    <t xml:space="preserve">/</t>
  </si>
  <si>
    <t xml:space="preserve">STA</t>
  </si>
  <si>
    <t xml:space="preserve">1</t>
  </si>
  <si>
    <t xml:space="preserve">###NOINSERT###</t>
  </si>
  <si>
    <t xml:space="preserve">2</t>
  </si>
  <si>
    <t xml:space="preserve">KRYCÍ LIST SOUPISU PRACÍ</t>
  </si>
  <si>
    <t xml:space="preserve">REKAPITULACE ČLENĚNÍ SOUPISU PRACÍ</t>
  </si>
  <si>
    <t xml:space="preserve">Kód dílu - Popis</t>
  </si>
  <si>
    <t xml:space="preserve">Cena celkem [CZK]</t>
  </si>
  <si>
    <t xml:space="preserve">Náklady ze soupisu prací</t>
  </si>
  <si>
    <t xml:space="preserve">-1</t>
  </si>
  <si>
    <t xml:space="preserve">HSV - Práce a dodávky HSV</t>
  </si>
  <si>
    <t xml:space="preserve">    1 - Zemní práce</t>
  </si>
  <si>
    <t xml:space="preserve">    5 - Komunikace</t>
  </si>
  <si>
    <t xml:space="preserve">    998 - Přesun hmot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</si>
  <si>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</si>
  <si>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</si>
  <si>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</si>
  <si>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</si>
  <si>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</si>
  <si>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</si>
  <si>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</si>
  <si>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</si>
  <si>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</si>
  <si>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</si>
  <si>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</si>
  <si>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</si>
  <si>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</si>
  <si>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HSV</t>
  </si>
  <si>
    <t xml:space="preserve">Práce a dodávky HSV</t>
  </si>
  <si>
    <t xml:space="preserve">ROZPOCET</t>
  </si>
  <si>
    <t xml:space="preserve">Zemní práce</t>
  </si>
  <si>
    <t xml:space="preserve">K</t>
  </si>
  <si>
    <t xml:space="preserve">122102203</t>
  </si>
  <si>
    <t xml:space="preserve">Odkopávky a prokopávky nezapažené pro silnice  s přemístěním výkopku v příčných profilech na vzdálenost do 15 m nebo s naložením na dopravní prostředek v horninách tř. 1 a 2 přes 1 000 do 5 000 m3</t>
  </si>
  <si>
    <t xml:space="preserve">m3</t>
  </si>
  <si>
    <t xml:space="preserve">4</t>
  </si>
  <si>
    <t xml:space="preserve">-1161417383</t>
  </si>
  <si>
    <t xml:space="preserve">VV</t>
  </si>
  <si>
    <t xml:space="preserve">"hospodářský sjezd na pozemek p. č. 760"       15,0*0,10</t>
  </si>
  <si>
    <t xml:space="preserve">"hospodářský sjezd na pozemek p. č. 772"       15,0*0,10</t>
  </si>
  <si>
    <t xml:space="preserve">"hospodářský sjezd na pozemek p. č. 236/7"   15,0*0,10</t>
  </si>
  <si>
    <t xml:space="preserve">Součet</t>
  </si>
  <si>
    <t xml:space="preserve">122302203</t>
  </si>
  <si>
    <t xml:space="preserve">Odkopávky a prokopávky nezapažené pro silnice  s přemístěním výkopku v příčných profilech na vzdálenost do 15 m nebo s naložením na dopravní prostředek v hornině tř. 4 přes 1 000 do 5 000 m3</t>
  </si>
  <si>
    <t xml:space="preserve">-1092406568</t>
  </si>
  <si>
    <t xml:space="preserve">"odtěžení stavební suti z nepůvodní trasy cesty"   300,0*4,0*0,3</t>
  </si>
  <si>
    <t xml:space="preserve">3</t>
  </si>
  <si>
    <t xml:space="preserve">162501102</t>
  </si>
  <si>
    <t xml:space="preserve">Vodorovné přemístění výkopku nebo sypaniny po suchu  na obvyklém dopravním prostředku, bez naložení výkopku, avšak se složením bez rozhrnutí z horniny tř. 1 až 4 na vzdálenost přes 2 500 do 3 000 m</t>
  </si>
  <si>
    <t xml:space="preserve">-1582233995</t>
  </si>
  <si>
    <t xml:space="preserve">"odvoz stavební suti z nepůvodní trasy cesty na skládku"   300,0*4,0*0,3</t>
  </si>
  <si>
    <t xml:space="preserve">171201101</t>
  </si>
  <si>
    <t xml:space="preserve">Uložení sypaniny do násypů  s rozprostřením sypaniny ve vrstvách a s hrubým urovnáním nezhutněných z jakýchkoliv hornin</t>
  </si>
  <si>
    <t xml:space="preserve">70232747</t>
  </si>
  <si>
    <t xml:space="preserve">"uložení stavební suti z nepůvodní trasy cesty na skládku"   300,0*4,0*0,3</t>
  </si>
  <si>
    <t xml:space="preserve">5</t>
  </si>
  <si>
    <t xml:space="preserve">181102301</t>
  </si>
  <si>
    <t xml:space="preserve">Úprava pláně na stavbách dálnic strojně v zářezech mimo skalních bez zhutnění</t>
  </si>
  <si>
    <t xml:space="preserve">m2</t>
  </si>
  <si>
    <t xml:space="preserve">-581654971</t>
  </si>
  <si>
    <t xml:space="preserve">"úprava povrchu po odvezené suti z nepůvodní trasy cesty"   300,0*5,0</t>
  </si>
  <si>
    <t xml:space="preserve">6</t>
  </si>
  <si>
    <t xml:space="preserve">181102302</t>
  </si>
  <si>
    <t xml:space="preserve">Úprava pláně na stavbách dálnic strojně v zářezech mimo skalních se zhutněním</t>
  </si>
  <si>
    <t xml:space="preserve">-1500287703</t>
  </si>
  <si>
    <t xml:space="preserve">"hospodářský sjezd na pozemek p. č. 760"       15,0</t>
  </si>
  <si>
    <t xml:space="preserve">"hospodářský sjezd na pozemek p. č. 772"       15,0</t>
  </si>
  <si>
    <t xml:space="preserve">"hospodářský sjezd na pozemek p. č. 236/7"   15,0</t>
  </si>
  <si>
    <t xml:space="preserve">Komunikace</t>
  </si>
  <si>
    <t xml:space="preserve">7</t>
  </si>
  <si>
    <t xml:space="preserve">564671111</t>
  </si>
  <si>
    <t xml:space="preserve">Podklad z kameniva hrubého drceného  vel. 63-125 mm, s rozprostřením a zhutněním, po zhutnění tl. 250 mm</t>
  </si>
  <si>
    <t xml:space="preserve">-968041662</t>
  </si>
  <si>
    <t xml:space="preserve">8</t>
  </si>
  <si>
    <t xml:space="preserve">564851112</t>
  </si>
  <si>
    <t xml:space="preserve">Podklad ze štěrkodrti ŠD  s rozprostřením a zhutněním, po zhutnění tl. 160 mm</t>
  </si>
  <si>
    <t xml:space="preserve">-2082581259</t>
  </si>
  <si>
    <t xml:space="preserve">998</t>
  </si>
  <si>
    <t xml:space="preserve">Přesun hmot</t>
  </si>
  <si>
    <t xml:space="preserve">9</t>
  </si>
  <si>
    <t xml:space="preserve">998225111</t>
  </si>
  <si>
    <t xml:space="preserve">Přesun hmot pro komunikace s krytem z kameniva, monolitickým betonovým nebo živičným  dopravní vzdálenost do 200 m jakékoliv délky objektu</t>
  </si>
  <si>
    <t xml:space="preserve">t</t>
  </si>
  <si>
    <t xml:space="preserve">481538529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</si>
</sst>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"/>
    <numFmt numFmtId="167" formatCode="#,##0.00%"/>
    <numFmt numFmtId="168" formatCode="DD\.MM\.YYYY"/>
    <numFmt numFmtId="169" formatCode="#,##0.00000"/>
    <numFmt numFmtId="170" formatCode="#,##0.000"/>
  </numFmts>
  <fonts count="37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4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8"/>
      <color rgb="FF0000FF"/>
      <name val="Wingdings 2"/>
      <family val="0"/>
      <charset val="1"/>
    </font>
    <font>
      <u val="single"/>
      <sz val="11"/>
      <color rgb="FF0000FF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8"/>
      <color rgb="FF505050"/>
      <name val="Arial CE"/>
      <family val="0"/>
      <charset val="1"/>
    </font>
    <font>
      <sz val="7"/>
      <color rgb="FF969696"/>
      <name val="Arial CE"/>
      <family val="0"/>
      <charset val="1"/>
    </font>
    <font>
      <sz val="8"/>
      <color rgb="FFFF0000"/>
      <name val="Arial CE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5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5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5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8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4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9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5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1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7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7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3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0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1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142920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95040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CL9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6"/>
    <col collapsed="false" customWidth="true" hidden="false" outlineLevel="0" max="3" min="3" style="0" width="4.17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6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7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7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7"/>
    <col collapsed="false" customWidth="true" hidden="false" outlineLevel="0" max="57" min="57" style="0" width="66.5"/>
    <col collapsed="false" customWidth="true" hidden="false" outlineLevel="0" max="70" min="58" style="0" width="8.84"/>
    <col collapsed="false" customWidth="true" hidden="true" outlineLevel="0" max="91" min="71" style="0" width="9.34"/>
    <col collapsed="false" customWidth="true" hidden="false" outlineLevel="0" max="1025" min="92" style="0" width="8.84"/>
  </cols>
  <sheetData>
    <row r="1" customFormat="false" ht="11.25" hidden="false" customHeight="false" outlineLevel="0" collapsed="false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customFormat="false" ht="36.95" hidden="false" customHeight="true" outlineLevel="0" collapsed="false">
      <c r="AR2" s="2" t="s">
        <v>4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7</v>
      </c>
    </row>
    <row r="4" customFormat="false" ht="24.95" hidden="false" customHeight="true" outlineLevel="0" collapsed="false">
      <c r="B4" s="6"/>
      <c r="D4" s="7" t="s">
        <v>8</v>
      </c>
      <c r="AR4" s="6"/>
      <c r="AS4" s="8" t="s">
        <v>9</v>
      </c>
      <c r="BE4" s="9" t="s">
        <v>10</v>
      </c>
      <c r="BS4" s="3" t="s">
        <v>11</v>
      </c>
    </row>
    <row r="5" customFormat="false" ht="12" hidden="false" customHeight="true" outlineLevel="0" collapsed="false">
      <c r="B5" s="6"/>
      <c r="D5" s="10" t="s">
        <v>12</v>
      </c>
      <c r="K5" s="11" t="s">
        <v>13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R5" s="6"/>
      <c r="BE5" s="12" t="s">
        <v>14</v>
      </c>
      <c r="BS5" s="3" t="s">
        <v>5</v>
      </c>
    </row>
    <row r="6" customFormat="false" ht="36.95" hidden="false" customHeight="true" outlineLevel="0" collapsed="false">
      <c r="B6" s="6"/>
      <c r="D6" s="13" t="s">
        <v>15</v>
      </c>
      <c r="K6" s="14" t="s">
        <v>16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R6" s="6"/>
      <c r="BE6" s="12"/>
      <c r="BS6" s="3" t="s">
        <v>5</v>
      </c>
    </row>
    <row r="7" customFormat="false" ht="12" hidden="false" customHeight="true" outlineLevel="0" collapsed="false">
      <c r="B7" s="6"/>
      <c r="D7" s="15" t="s">
        <v>17</v>
      </c>
      <c r="K7" s="16"/>
      <c r="AK7" s="15" t="s">
        <v>18</v>
      </c>
      <c r="AN7" s="16"/>
      <c r="AR7" s="6"/>
      <c r="BE7" s="12"/>
      <c r="BS7" s="3" t="s">
        <v>5</v>
      </c>
    </row>
    <row r="8" customFormat="false" ht="12" hidden="false" customHeight="true" outlineLevel="0" collapsed="false">
      <c r="B8" s="6"/>
      <c r="D8" s="15" t="s">
        <v>19</v>
      </c>
      <c r="K8" s="16" t="s">
        <v>20</v>
      </c>
      <c r="AK8" s="15" t="s">
        <v>21</v>
      </c>
      <c r="AN8" s="17" t="s">
        <v>22</v>
      </c>
      <c r="AR8" s="6"/>
      <c r="BE8" s="12"/>
      <c r="BS8" s="3" t="s">
        <v>5</v>
      </c>
    </row>
    <row r="9" customFormat="false" ht="14.45" hidden="false" customHeight="true" outlineLevel="0" collapsed="false">
      <c r="B9" s="6"/>
      <c r="AR9" s="6"/>
      <c r="BE9" s="12"/>
      <c r="BS9" s="3" t="s">
        <v>5</v>
      </c>
    </row>
    <row r="10" customFormat="false" ht="12" hidden="false" customHeight="true" outlineLevel="0" collapsed="false">
      <c r="B10" s="6"/>
      <c r="D10" s="15" t="s">
        <v>23</v>
      </c>
      <c r="AK10" s="15" t="s">
        <v>24</v>
      </c>
      <c r="AN10" s="16" t="s">
        <v>25</v>
      </c>
      <c r="AR10" s="6"/>
      <c r="BE10" s="12"/>
      <c r="BS10" s="3" t="s">
        <v>5</v>
      </c>
    </row>
    <row r="11" customFormat="false" ht="18.4" hidden="false" customHeight="true" outlineLevel="0" collapsed="false">
      <c r="B11" s="6"/>
      <c r="E11" s="16" t="s">
        <v>26</v>
      </c>
      <c r="AK11" s="15" t="s">
        <v>27</v>
      </c>
      <c r="AN11" s="16" t="s">
        <v>25</v>
      </c>
      <c r="AR11" s="6"/>
      <c r="BE11" s="12"/>
      <c r="BS11" s="3" t="s">
        <v>5</v>
      </c>
    </row>
    <row r="12" customFormat="false" ht="6.95" hidden="false" customHeight="true" outlineLevel="0" collapsed="false">
      <c r="B12" s="6"/>
      <c r="AR12" s="6"/>
      <c r="BE12" s="12"/>
      <c r="BS12" s="3" t="s">
        <v>5</v>
      </c>
    </row>
    <row r="13" customFormat="false" ht="12" hidden="false" customHeight="true" outlineLevel="0" collapsed="false">
      <c r="B13" s="6"/>
      <c r="D13" s="15" t="s">
        <v>28</v>
      </c>
      <c r="AK13" s="15" t="s">
        <v>24</v>
      </c>
      <c r="AN13" s="18" t="s">
        <v>29</v>
      </c>
      <c r="AR13" s="6"/>
      <c r="BE13" s="12"/>
      <c r="BS13" s="3" t="s">
        <v>5</v>
      </c>
    </row>
    <row r="14" customFormat="false" ht="12.75" hidden="false" customHeight="false" outlineLevel="0" collapsed="false">
      <c r="B14" s="6"/>
      <c r="E14" s="19" t="s">
        <v>29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5" t="s">
        <v>27</v>
      </c>
      <c r="AN14" s="18" t="s">
        <v>29</v>
      </c>
      <c r="AR14" s="6"/>
      <c r="BE14" s="12"/>
      <c r="BS14" s="3" t="s">
        <v>5</v>
      </c>
    </row>
    <row r="15" customFormat="false" ht="6.95" hidden="false" customHeight="true" outlineLevel="0" collapsed="false">
      <c r="B15" s="6"/>
      <c r="AR15" s="6"/>
      <c r="BE15" s="12"/>
      <c r="BS15" s="3" t="s">
        <v>2</v>
      </c>
    </row>
    <row r="16" customFormat="false" ht="12" hidden="false" customHeight="true" outlineLevel="0" collapsed="false">
      <c r="B16" s="6"/>
      <c r="D16" s="15" t="s">
        <v>30</v>
      </c>
      <c r="AK16" s="15" t="s">
        <v>24</v>
      </c>
      <c r="AN16" s="16"/>
      <c r="AR16" s="6"/>
      <c r="BE16" s="12"/>
      <c r="BS16" s="3" t="s">
        <v>2</v>
      </c>
    </row>
    <row r="17" customFormat="false" ht="18.4" hidden="false" customHeight="true" outlineLevel="0" collapsed="false">
      <c r="B17" s="6"/>
      <c r="E17" s="16" t="s">
        <v>31</v>
      </c>
      <c r="AK17" s="15" t="s">
        <v>27</v>
      </c>
      <c r="AN17" s="16"/>
      <c r="AR17" s="6"/>
      <c r="BE17" s="12"/>
      <c r="BS17" s="3" t="s">
        <v>32</v>
      </c>
    </row>
    <row r="18" customFormat="false" ht="6.95" hidden="false" customHeight="true" outlineLevel="0" collapsed="false">
      <c r="B18" s="6"/>
      <c r="AR18" s="6"/>
      <c r="BE18" s="12"/>
      <c r="BS18" s="3" t="s">
        <v>5</v>
      </c>
    </row>
    <row r="19" customFormat="false" ht="12" hidden="false" customHeight="true" outlineLevel="0" collapsed="false">
      <c r="B19" s="6"/>
      <c r="D19" s="15" t="s">
        <v>33</v>
      </c>
      <c r="AK19" s="15" t="s">
        <v>24</v>
      </c>
      <c r="AN19" s="16" t="s">
        <v>34</v>
      </c>
      <c r="AR19" s="6"/>
      <c r="BE19" s="12"/>
      <c r="BS19" s="3" t="s">
        <v>5</v>
      </c>
    </row>
    <row r="20" customFormat="false" ht="18.4" hidden="false" customHeight="true" outlineLevel="0" collapsed="false">
      <c r="B20" s="6"/>
      <c r="E20" s="16" t="s">
        <v>35</v>
      </c>
      <c r="AK20" s="15" t="s">
        <v>27</v>
      </c>
      <c r="AN20" s="16" t="s">
        <v>36</v>
      </c>
      <c r="AR20" s="6"/>
      <c r="BE20" s="12"/>
      <c r="BS20" s="3" t="s">
        <v>2</v>
      </c>
    </row>
    <row r="21" customFormat="false" ht="6.95" hidden="false" customHeight="true" outlineLevel="0" collapsed="false">
      <c r="B21" s="6"/>
      <c r="AR21" s="6"/>
      <c r="BE21" s="12"/>
    </row>
    <row r="22" customFormat="false" ht="12" hidden="false" customHeight="true" outlineLevel="0" collapsed="false">
      <c r="B22" s="6"/>
      <c r="D22" s="15" t="s">
        <v>37</v>
      </c>
      <c r="AR22" s="6"/>
      <c r="BE22" s="12"/>
    </row>
    <row r="23" customFormat="false" ht="16.5" hidden="false" customHeight="true" outlineLevel="0" collapsed="false">
      <c r="B23" s="6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R23" s="6"/>
      <c r="BE23" s="12"/>
    </row>
    <row r="24" customFormat="false" ht="6.95" hidden="false" customHeight="true" outlineLevel="0" collapsed="false">
      <c r="B24" s="6"/>
      <c r="AR24" s="6"/>
      <c r="BE24" s="12"/>
    </row>
    <row r="25" customFormat="false" ht="6.95" hidden="false" customHeight="true" outlineLevel="0" collapsed="false">
      <c r="B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R25" s="6"/>
      <c r="BE25" s="12"/>
    </row>
    <row r="26" s="27" customFormat="true" ht="25.9" hidden="false" customHeight="true" outlineLevel="0" collapsed="false">
      <c r="A26" s="22"/>
      <c r="B26" s="23"/>
      <c r="C26" s="22"/>
      <c r="D26" s="24" t="s">
        <v>38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6" t="n">
        <f aca="false">ROUND(AG94,2)</f>
        <v>0</v>
      </c>
      <c r="AL26" s="26"/>
      <c r="AM26" s="26"/>
      <c r="AN26" s="26"/>
      <c r="AO26" s="26"/>
      <c r="AP26" s="22"/>
      <c r="AQ26" s="22"/>
      <c r="AR26" s="23"/>
      <c r="BE26" s="12"/>
    </row>
    <row r="27" s="27" customFormat="true" ht="6.95" hidden="false" customHeight="true" outlineLevel="0" collapsed="false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3"/>
      <c r="BE27" s="12"/>
    </row>
    <row r="28" s="27" customFormat="true" ht="12.75" hidden="false" customHeight="fals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8" t="s">
        <v>39</v>
      </c>
      <c r="M28" s="28"/>
      <c r="N28" s="28"/>
      <c r="O28" s="28"/>
      <c r="P28" s="28"/>
      <c r="Q28" s="22"/>
      <c r="R28" s="22"/>
      <c r="S28" s="22"/>
      <c r="T28" s="22"/>
      <c r="U28" s="22"/>
      <c r="V28" s="22"/>
      <c r="W28" s="28" t="s">
        <v>40</v>
      </c>
      <c r="X28" s="28"/>
      <c r="Y28" s="28"/>
      <c r="Z28" s="28"/>
      <c r="AA28" s="28"/>
      <c r="AB28" s="28"/>
      <c r="AC28" s="28"/>
      <c r="AD28" s="28"/>
      <c r="AE28" s="28"/>
      <c r="AF28" s="22"/>
      <c r="AG28" s="22"/>
      <c r="AH28" s="22"/>
      <c r="AI28" s="22"/>
      <c r="AJ28" s="22"/>
      <c r="AK28" s="28" t="s">
        <v>41</v>
      </c>
      <c r="AL28" s="28"/>
      <c r="AM28" s="28"/>
      <c r="AN28" s="28"/>
      <c r="AO28" s="28"/>
      <c r="AP28" s="22"/>
      <c r="AQ28" s="22"/>
      <c r="AR28" s="23"/>
      <c r="BE28" s="12"/>
    </row>
    <row r="29" s="29" customFormat="true" ht="14.45" hidden="false" customHeight="true" outlineLevel="0" collapsed="false">
      <c r="B29" s="30"/>
      <c r="D29" s="15" t="s">
        <v>42</v>
      </c>
      <c r="F29" s="15" t="s">
        <v>43</v>
      </c>
      <c r="L29" s="31" t="n">
        <v>0.21</v>
      </c>
      <c r="M29" s="31"/>
      <c r="N29" s="31"/>
      <c r="O29" s="31"/>
      <c r="P29" s="31"/>
      <c r="W29" s="32" t="n">
        <f aca="false">ROUND(AZ94, 2)</f>
        <v>0</v>
      </c>
      <c r="X29" s="32"/>
      <c r="Y29" s="32"/>
      <c r="Z29" s="32"/>
      <c r="AA29" s="32"/>
      <c r="AB29" s="32"/>
      <c r="AC29" s="32"/>
      <c r="AD29" s="32"/>
      <c r="AE29" s="32"/>
      <c r="AK29" s="32" t="n">
        <f aca="false">ROUND(AV94, 2)</f>
        <v>0</v>
      </c>
      <c r="AL29" s="32"/>
      <c r="AM29" s="32"/>
      <c r="AN29" s="32"/>
      <c r="AO29" s="32"/>
      <c r="AR29" s="30"/>
      <c r="BE29" s="12"/>
    </row>
    <row r="30" s="29" customFormat="true" ht="14.45" hidden="false" customHeight="true" outlineLevel="0" collapsed="false">
      <c r="B30" s="30"/>
      <c r="F30" s="15" t="s">
        <v>44</v>
      </c>
      <c r="L30" s="31" t="n">
        <v>0.15</v>
      </c>
      <c r="M30" s="31"/>
      <c r="N30" s="31"/>
      <c r="O30" s="31"/>
      <c r="P30" s="31"/>
      <c r="W30" s="32" t="n">
        <f aca="false">ROUND(BA94, 2)</f>
        <v>0</v>
      </c>
      <c r="X30" s="32"/>
      <c r="Y30" s="32"/>
      <c r="Z30" s="32"/>
      <c r="AA30" s="32"/>
      <c r="AB30" s="32"/>
      <c r="AC30" s="32"/>
      <c r="AD30" s="32"/>
      <c r="AE30" s="32"/>
      <c r="AK30" s="32" t="n">
        <f aca="false">ROUND(AW94, 2)</f>
        <v>0</v>
      </c>
      <c r="AL30" s="32"/>
      <c r="AM30" s="32"/>
      <c r="AN30" s="32"/>
      <c r="AO30" s="32"/>
      <c r="AR30" s="30"/>
      <c r="BE30" s="12"/>
    </row>
    <row r="31" s="29" customFormat="true" ht="14.45" hidden="true" customHeight="true" outlineLevel="0" collapsed="false">
      <c r="B31" s="30"/>
      <c r="F31" s="15" t="s">
        <v>45</v>
      </c>
      <c r="L31" s="31" t="n">
        <v>0.21</v>
      </c>
      <c r="M31" s="31"/>
      <c r="N31" s="31"/>
      <c r="O31" s="31"/>
      <c r="P31" s="31"/>
      <c r="W31" s="32" t="n">
        <f aca="false">ROUND(BB94, 2)</f>
        <v>0</v>
      </c>
      <c r="X31" s="32"/>
      <c r="Y31" s="32"/>
      <c r="Z31" s="32"/>
      <c r="AA31" s="32"/>
      <c r="AB31" s="32"/>
      <c r="AC31" s="32"/>
      <c r="AD31" s="32"/>
      <c r="AE31" s="32"/>
      <c r="AK31" s="32" t="n">
        <v>0</v>
      </c>
      <c r="AL31" s="32"/>
      <c r="AM31" s="32"/>
      <c r="AN31" s="32"/>
      <c r="AO31" s="32"/>
      <c r="AR31" s="30"/>
      <c r="BE31" s="12"/>
    </row>
    <row r="32" s="29" customFormat="true" ht="14.45" hidden="true" customHeight="true" outlineLevel="0" collapsed="false">
      <c r="B32" s="30"/>
      <c r="F32" s="15" t="s">
        <v>46</v>
      </c>
      <c r="L32" s="31" t="n">
        <v>0.15</v>
      </c>
      <c r="M32" s="31"/>
      <c r="N32" s="31"/>
      <c r="O32" s="31"/>
      <c r="P32" s="31"/>
      <c r="W32" s="32" t="n">
        <f aca="false">ROUND(BC94, 2)</f>
        <v>0</v>
      </c>
      <c r="X32" s="32"/>
      <c r="Y32" s="32"/>
      <c r="Z32" s="32"/>
      <c r="AA32" s="32"/>
      <c r="AB32" s="32"/>
      <c r="AC32" s="32"/>
      <c r="AD32" s="32"/>
      <c r="AE32" s="32"/>
      <c r="AK32" s="32" t="n">
        <v>0</v>
      </c>
      <c r="AL32" s="32"/>
      <c r="AM32" s="32"/>
      <c r="AN32" s="32"/>
      <c r="AO32" s="32"/>
      <c r="AR32" s="30"/>
      <c r="BE32" s="12"/>
    </row>
    <row r="33" s="29" customFormat="true" ht="14.45" hidden="true" customHeight="true" outlineLevel="0" collapsed="false">
      <c r="B33" s="30"/>
      <c r="F33" s="15" t="s">
        <v>47</v>
      </c>
      <c r="L33" s="31" t="n">
        <v>0</v>
      </c>
      <c r="M33" s="31"/>
      <c r="N33" s="31"/>
      <c r="O33" s="31"/>
      <c r="P33" s="31"/>
      <c r="W33" s="32" t="n">
        <f aca="false">ROUND(BD94, 2)</f>
        <v>0</v>
      </c>
      <c r="X33" s="32"/>
      <c r="Y33" s="32"/>
      <c r="Z33" s="32"/>
      <c r="AA33" s="32"/>
      <c r="AB33" s="32"/>
      <c r="AC33" s="32"/>
      <c r="AD33" s="32"/>
      <c r="AE33" s="32"/>
      <c r="AK33" s="32" t="n">
        <v>0</v>
      </c>
      <c r="AL33" s="32"/>
      <c r="AM33" s="32"/>
      <c r="AN33" s="32"/>
      <c r="AO33" s="32"/>
      <c r="AR33" s="30"/>
      <c r="BE33" s="12"/>
    </row>
    <row r="34" s="27" customFormat="true" ht="6.95" hidden="false" customHeight="true" outlineLevel="0" collapsed="false">
      <c r="A34" s="22"/>
      <c r="B34" s="2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3"/>
      <c r="BE34" s="12"/>
    </row>
    <row r="35" s="27" customFormat="true" ht="25.9" hidden="false" customHeight="true" outlineLevel="0" collapsed="false">
      <c r="A35" s="22"/>
      <c r="B35" s="23"/>
      <c r="C35" s="33"/>
      <c r="D35" s="34" t="s">
        <v>48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49</v>
      </c>
      <c r="U35" s="35"/>
      <c r="V35" s="35"/>
      <c r="W35" s="35"/>
      <c r="X35" s="37" t="s">
        <v>50</v>
      </c>
      <c r="Y35" s="37"/>
      <c r="Z35" s="37"/>
      <c r="AA35" s="37"/>
      <c r="AB35" s="37"/>
      <c r="AC35" s="35"/>
      <c r="AD35" s="35"/>
      <c r="AE35" s="35"/>
      <c r="AF35" s="35"/>
      <c r="AG35" s="35"/>
      <c r="AH35" s="35"/>
      <c r="AI35" s="35"/>
      <c r="AJ35" s="35"/>
      <c r="AK35" s="38" t="n">
        <f aca="false">SUM(AK26:AK33)</f>
        <v>0</v>
      </c>
      <c r="AL35" s="38"/>
      <c r="AM35" s="38"/>
      <c r="AN35" s="38"/>
      <c r="AO35" s="38"/>
      <c r="AP35" s="33"/>
      <c r="AQ35" s="33"/>
      <c r="AR35" s="23"/>
      <c r="BE35" s="22"/>
    </row>
    <row r="36" s="27" customFormat="true" ht="6.95" hidden="false" customHeight="true" outlineLevel="0" collapsed="false">
      <c r="A36" s="22"/>
      <c r="B36" s="23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3"/>
      <c r="BE36" s="22"/>
    </row>
    <row r="37" s="27" customFormat="true" ht="14.45" hidden="false" customHeight="true" outlineLevel="0" collapsed="false">
      <c r="A37" s="22"/>
      <c r="B37" s="23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3"/>
      <c r="BE37" s="22"/>
    </row>
    <row r="38" customFormat="false" ht="14.45" hidden="false" customHeight="true" outlineLevel="0" collapsed="false">
      <c r="B38" s="6"/>
      <c r="AR38" s="6"/>
    </row>
    <row r="39" customFormat="false" ht="14.45" hidden="false" customHeight="true" outlineLevel="0" collapsed="false">
      <c r="B39" s="6"/>
      <c r="AR39" s="6"/>
    </row>
    <row r="40" customFormat="false" ht="14.45" hidden="false" customHeight="true" outlineLevel="0" collapsed="false">
      <c r="B40" s="6"/>
      <c r="AR40" s="6"/>
    </row>
    <row r="41" customFormat="false" ht="14.45" hidden="false" customHeight="true" outlineLevel="0" collapsed="false">
      <c r="B41" s="6"/>
      <c r="AR41" s="6"/>
    </row>
    <row r="42" customFormat="false" ht="14.45" hidden="false" customHeight="true" outlineLevel="0" collapsed="false">
      <c r="B42" s="6"/>
      <c r="AR42" s="6"/>
    </row>
    <row r="43" customFormat="false" ht="14.45" hidden="false" customHeight="true" outlineLevel="0" collapsed="false">
      <c r="B43" s="6"/>
      <c r="AR43" s="6"/>
    </row>
    <row r="44" customFormat="false" ht="14.45" hidden="false" customHeight="true" outlineLevel="0" collapsed="false">
      <c r="B44" s="6"/>
      <c r="AR44" s="6"/>
    </row>
    <row r="45" customFormat="false" ht="14.45" hidden="false" customHeight="true" outlineLevel="0" collapsed="false">
      <c r="B45" s="6"/>
      <c r="AR45" s="6"/>
    </row>
    <row r="46" customFormat="false" ht="14.45" hidden="false" customHeight="true" outlineLevel="0" collapsed="false">
      <c r="B46" s="6"/>
      <c r="AR46" s="6"/>
    </row>
    <row r="47" customFormat="false" ht="14.45" hidden="false" customHeight="true" outlineLevel="0" collapsed="false">
      <c r="B47" s="6"/>
      <c r="AR47" s="6"/>
    </row>
    <row r="48" customFormat="false" ht="14.45" hidden="false" customHeight="true" outlineLevel="0" collapsed="false">
      <c r="B48" s="6"/>
      <c r="AR48" s="6"/>
    </row>
    <row r="49" s="27" customFormat="true" ht="14.45" hidden="false" customHeight="true" outlineLevel="0" collapsed="false">
      <c r="B49" s="39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9"/>
    </row>
    <row r="50" customFormat="false" ht="11.25" hidden="false" customHeight="false" outlineLevel="0" collapsed="false">
      <c r="B50" s="6"/>
      <c r="AR50" s="6"/>
    </row>
    <row r="51" customFormat="false" ht="11.25" hidden="false" customHeight="false" outlineLevel="0" collapsed="false">
      <c r="B51" s="6"/>
      <c r="AR51" s="6"/>
    </row>
    <row r="52" customFormat="false" ht="11.25" hidden="false" customHeight="false" outlineLevel="0" collapsed="false">
      <c r="B52" s="6"/>
      <c r="AR52" s="6"/>
    </row>
    <row r="53" customFormat="false" ht="11.25" hidden="false" customHeight="false" outlineLevel="0" collapsed="false">
      <c r="B53" s="6"/>
      <c r="AR53" s="6"/>
    </row>
    <row r="54" customFormat="false" ht="11.25" hidden="false" customHeight="false" outlineLevel="0" collapsed="false">
      <c r="B54" s="6"/>
      <c r="AR54" s="6"/>
    </row>
    <row r="55" customFormat="false" ht="11.25" hidden="false" customHeight="false" outlineLevel="0" collapsed="false">
      <c r="B55" s="6"/>
      <c r="AR55" s="6"/>
    </row>
    <row r="56" customFormat="false" ht="11.25" hidden="false" customHeight="false" outlineLevel="0" collapsed="false">
      <c r="B56" s="6"/>
      <c r="AR56" s="6"/>
    </row>
    <row r="57" customFormat="false" ht="11.25" hidden="false" customHeight="false" outlineLevel="0" collapsed="false">
      <c r="B57" s="6"/>
      <c r="AR57" s="6"/>
    </row>
    <row r="58" customFormat="false" ht="11.25" hidden="false" customHeight="false" outlineLevel="0" collapsed="false">
      <c r="B58" s="6"/>
      <c r="AR58" s="6"/>
    </row>
    <row r="59" customFormat="false" ht="11.25" hidden="false" customHeight="false" outlineLevel="0" collapsed="false">
      <c r="B59" s="6"/>
      <c r="AR59" s="6"/>
    </row>
    <row r="60" s="27" customFormat="true" ht="12.75" hidden="false" customHeight="false" outlineLevel="0" collapsed="false">
      <c r="A60" s="22"/>
      <c r="B60" s="23"/>
      <c r="C60" s="22"/>
      <c r="D60" s="42" t="s">
        <v>53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42" t="s">
        <v>54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42" t="s">
        <v>53</v>
      </c>
      <c r="AI60" s="25"/>
      <c r="AJ60" s="25"/>
      <c r="AK60" s="25"/>
      <c r="AL60" s="25"/>
      <c r="AM60" s="42" t="s">
        <v>54</v>
      </c>
      <c r="AN60" s="25"/>
      <c r="AO60" s="25"/>
      <c r="AP60" s="22"/>
      <c r="AQ60" s="22"/>
      <c r="AR60" s="23"/>
      <c r="BE60" s="22"/>
    </row>
    <row r="61" customFormat="false" ht="11.25" hidden="false" customHeight="false" outlineLevel="0" collapsed="false">
      <c r="B61" s="6"/>
      <c r="AR61" s="6"/>
    </row>
    <row r="62" customFormat="false" ht="11.25" hidden="false" customHeight="false" outlineLevel="0" collapsed="false">
      <c r="B62" s="6"/>
      <c r="AR62" s="6"/>
    </row>
    <row r="63" customFormat="false" ht="11.25" hidden="false" customHeight="false" outlineLevel="0" collapsed="false">
      <c r="B63" s="6"/>
      <c r="AR63" s="6"/>
    </row>
    <row r="64" s="27" customFormat="true" ht="12.75" hidden="false" customHeight="false" outlineLevel="0" collapsed="false">
      <c r="A64" s="22"/>
      <c r="B64" s="23"/>
      <c r="C64" s="22"/>
      <c r="D64" s="40" t="s">
        <v>55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56</v>
      </c>
      <c r="AI64" s="43"/>
      <c r="AJ64" s="43"/>
      <c r="AK64" s="43"/>
      <c r="AL64" s="43"/>
      <c r="AM64" s="43"/>
      <c r="AN64" s="43"/>
      <c r="AO64" s="43"/>
      <c r="AP64" s="22"/>
      <c r="AQ64" s="22"/>
      <c r="AR64" s="23"/>
      <c r="BE64" s="22"/>
    </row>
    <row r="65" customFormat="false" ht="11.25" hidden="false" customHeight="false" outlineLevel="0" collapsed="false">
      <c r="B65" s="6"/>
      <c r="AR65" s="6"/>
    </row>
    <row r="66" customFormat="false" ht="11.25" hidden="false" customHeight="false" outlineLevel="0" collapsed="false">
      <c r="B66" s="6"/>
      <c r="AR66" s="6"/>
    </row>
    <row r="67" customFormat="false" ht="11.25" hidden="false" customHeight="false" outlineLevel="0" collapsed="false">
      <c r="B67" s="6"/>
      <c r="AR67" s="6"/>
    </row>
    <row r="68" customFormat="false" ht="11.25" hidden="false" customHeight="false" outlineLevel="0" collapsed="false">
      <c r="B68" s="6"/>
      <c r="AR68" s="6"/>
    </row>
    <row r="69" customFormat="false" ht="11.25" hidden="false" customHeight="false" outlineLevel="0" collapsed="false">
      <c r="B69" s="6"/>
      <c r="AR69" s="6"/>
    </row>
    <row r="70" customFormat="false" ht="11.25" hidden="false" customHeight="false" outlineLevel="0" collapsed="false">
      <c r="B70" s="6"/>
      <c r="AR70" s="6"/>
    </row>
    <row r="71" customFormat="false" ht="11.25" hidden="false" customHeight="false" outlineLevel="0" collapsed="false">
      <c r="B71" s="6"/>
      <c r="AR71" s="6"/>
    </row>
    <row r="72" customFormat="false" ht="11.25" hidden="false" customHeight="false" outlineLevel="0" collapsed="false">
      <c r="B72" s="6"/>
      <c r="AR72" s="6"/>
    </row>
    <row r="73" customFormat="false" ht="11.25" hidden="false" customHeight="false" outlineLevel="0" collapsed="false">
      <c r="B73" s="6"/>
      <c r="AR73" s="6"/>
    </row>
    <row r="74" customFormat="false" ht="11.25" hidden="false" customHeight="false" outlineLevel="0" collapsed="false">
      <c r="B74" s="6"/>
      <c r="AR74" s="6"/>
    </row>
    <row r="75" s="27" customFormat="true" ht="12.75" hidden="false" customHeight="false" outlineLevel="0" collapsed="false">
      <c r="A75" s="22"/>
      <c r="B75" s="23"/>
      <c r="C75" s="22"/>
      <c r="D75" s="42" t="s">
        <v>53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42" t="s">
        <v>54</v>
      </c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42" t="s">
        <v>53</v>
      </c>
      <c r="AI75" s="25"/>
      <c r="AJ75" s="25"/>
      <c r="AK75" s="25"/>
      <c r="AL75" s="25"/>
      <c r="AM75" s="42" t="s">
        <v>54</v>
      </c>
      <c r="AN75" s="25"/>
      <c r="AO75" s="25"/>
      <c r="AP75" s="22"/>
      <c r="AQ75" s="22"/>
      <c r="AR75" s="23"/>
      <c r="BE75" s="22"/>
    </row>
    <row r="76" s="27" customFormat="true" ht="11.25" hidden="false" customHeight="false" outlineLevel="0" collapsed="false">
      <c r="A76" s="22"/>
      <c r="B76" s="23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3"/>
      <c r="BE76" s="22"/>
    </row>
    <row r="77" s="27" customFormat="true" ht="6.95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3"/>
      <c r="BE77" s="22"/>
    </row>
    <row r="81" s="27" customFormat="true" ht="6.95" hidden="fals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3"/>
      <c r="BE81" s="22"/>
    </row>
    <row r="82" s="27" customFormat="true" ht="24.95" hidden="false" customHeight="true" outlineLevel="0" collapsed="false">
      <c r="A82" s="22"/>
      <c r="B82" s="23"/>
      <c r="C82" s="7" t="s">
        <v>57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3"/>
      <c r="BE82" s="22"/>
    </row>
    <row r="83" s="27" customFormat="true" ht="6.95" hidden="fals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3"/>
      <c r="BE83" s="22"/>
    </row>
    <row r="84" s="48" customFormat="true" ht="12" hidden="false" customHeight="true" outlineLevel="0" collapsed="false">
      <c r="B84" s="49"/>
      <c r="C84" s="15" t="s">
        <v>12</v>
      </c>
      <c r="L84" s="48" t="str">
        <f aca="false">K5</f>
        <v>13a/2020</v>
      </c>
      <c r="AR84" s="49"/>
    </row>
    <row r="85" s="50" customFormat="true" ht="36.95" hidden="false" customHeight="true" outlineLevel="0" collapsed="false">
      <c r="B85" s="51"/>
      <c r="C85" s="52" t="s">
        <v>15</v>
      </c>
      <c r="L85" s="53" t="str">
        <f aca="false">K6</f>
        <v>Lesní cesta Na rovinkách - sanace staré cesty</v>
      </c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R85" s="51"/>
    </row>
    <row r="86" s="27" customFormat="true" ht="6.95" hidden="false" customHeight="true" outlineLevel="0" collapsed="false">
      <c r="A86" s="22"/>
      <c r="B86" s="23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3"/>
      <c r="BE86" s="22"/>
    </row>
    <row r="87" s="27" customFormat="true" ht="12" hidden="false" customHeight="true" outlineLevel="0" collapsed="false">
      <c r="A87" s="22"/>
      <c r="B87" s="23"/>
      <c r="C87" s="15" t="s">
        <v>19</v>
      </c>
      <c r="D87" s="22"/>
      <c r="E87" s="22"/>
      <c r="F87" s="22"/>
      <c r="G87" s="22"/>
      <c r="H87" s="22"/>
      <c r="I87" s="22"/>
      <c r="J87" s="22"/>
      <c r="K87" s="22"/>
      <c r="L87" s="54" t="str">
        <f aca="false">IF(K8="","",K8)</f>
        <v>k. ú. Červená Třemešná</v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15" t="s">
        <v>21</v>
      </c>
      <c r="AJ87" s="22"/>
      <c r="AK87" s="22"/>
      <c r="AL87" s="22"/>
      <c r="AM87" s="55" t="str">
        <f aca="false">IF(AN8= "","",AN8)</f>
        <v>13. 1. 2021</v>
      </c>
      <c r="AN87" s="55"/>
      <c r="AO87" s="22"/>
      <c r="AP87" s="22"/>
      <c r="AQ87" s="22"/>
      <c r="AR87" s="23"/>
      <c r="BE87" s="22"/>
    </row>
    <row r="88" s="27" customFormat="true" ht="6.95" hidden="fals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3"/>
      <c r="BE88" s="22"/>
    </row>
    <row r="89" s="27" customFormat="true" ht="15.2" hidden="false" customHeight="true" outlineLevel="0" collapsed="false">
      <c r="A89" s="22"/>
      <c r="B89" s="23"/>
      <c r="C89" s="15" t="s">
        <v>23</v>
      </c>
      <c r="D89" s="22"/>
      <c r="E89" s="22"/>
      <c r="F89" s="22"/>
      <c r="G89" s="22"/>
      <c r="H89" s="22"/>
      <c r="I89" s="22"/>
      <c r="J89" s="22"/>
      <c r="K89" s="22"/>
      <c r="L89" s="48" t="str">
        <f aca="false">IF(E11= "","",E11)</f>
        <v>Obec Červená Třemešná</v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15" t="s">
        <v>30</v>
      </c>
      <c r="AJ89" s="22"/>
      <c r="AK89" s="22"/>
      <c r="AL89" s="22"/>
      <c r="AM89" s="56" t="str">
        <f aca="false">IF(E17="","",E17)</f>
        <v> </v>
      </c>
      <c r="AN89" s="56"/>
      <c r="AO89" s="56"/>
      <c r="AP89" s="56"/>
      <c r="AQ89" s="22"/>
      <c r="AR89" s="23"/>
      <c r="AS89" s="57" t="s">
        <v>58</v>
      </c>
      <c r="AT89" s="57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22"/>
    </row>
    <row r="90" s="27" customFormat="true" ht="15.2" hidden="false" customHeight="true" outlineLevel="0" collapsed="false">
      <c r="A90" s="22"/>
      <c r="B90" s="23"/>
      <c r="C90" s="15" t="s">
        <v>28</v>
      </c>
      <c r="D90" s="22"/>
      <c r="E90" s="22"/>
      <c r="F90" s="22"/>
      <c r="G90" s="22"/>
      <c r="H90" s="22"/>
      <c r="I90" s="22"/>
      <c r="J90" s="22"/>
      <c r="K90" s="22"/>
      <c r="L90" s="48" t="str">
        <f aca="false">IF(E14= "Vyplň údaj","",E14)</f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15" t="s">
        <v>33</v>
      </c>
      <c r="AJ90" s="22"/>
      <c r="AK90" s="22"/>
      <c r="AL90" s="22"/>
      <c r="AM90" s="56" t="str">
        <f aca="false">IF(E20="","",E20)</f>
        <v>Ing. Jiří Ježek</v>
      </c>
      <c r="AN90" s="56"/>
      <c r="AO90" s="56"/>
      <c r="AP90" s="56"/>
      <c r="AQ90" s="22"/>
      <c r="AR90" s="23"/>
      <c r="AS90" s="57"/>
      <c r="AT90" s="57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22"/>
    </row>
    <row r="91" s="27" customFormat="true" ht="10.9" hidden="false" customHeight="true" outlineLevel="0" collapsed="false">
      <c r="A91" s="22"/>
      <c r="B91" s="23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3"/>
      <c r="AS91" s="57"/>
      <c r="AT91" s="57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22"/>
    </row>
    <row r="92" s="27" customFormat="true" ht="29.25" hidden="false" customHeight="true" outlineLevel="0" collapsed="false">
      <c r="A92" s="22"/>
      <c r="B92" s="23"/>
      <c r="C92" s="62" t="s">
        <v>59</v>
      </c>
      <c r="D92" s="62"/>
      <c r="E92" s="62"/>
      <c r="F92" s="62"/>
      <c r="G92" s="62"/>
      <c r="H92" s="63"/>
      <c r="I92" s="64" t="s">
        <v>60</v>
      </c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5" t="s">
        <v>61</v>
      </c>
      <c r="AH92" s="65"/>
      <c r="AI92" s="65"/>
      <c r="AJ92" s="65"/>
      <c r="AK92" s="65"/>
      <c r="AL92" s="65"/>
      <c r="AM92" s="65"/>
      <c r="AN92" s="66" t="s">
        <v>62</v>
      </c>
      <c r="AO92" s="66"/>
      <c r="AP92" s="66"/>
      <c r="AQ92" s="67" t="s">
        <v>63</v>
      </c>
      <c r="AR92" s="23"/>
      <c r="AS92" s="68" t="s">
        <v>64</v>
      </c>
      <c r="AT92" s="69" t="s">
        <v>65</v>
      </c>
      <c r="AU92" s="69" t="s">
        <v>66</v>
      </c>
      <c r="AV92" s="69" t="s">
        <v>67</v>
      </c>
      <c r="AW92" s="69" t="s">
        <v>68</v>
      </c>
      <c r="AX92" s="69" t="s">
        <v>69</v>
      </c>
      <c r="AY92" s="69" t="s">
        <v>70</v>
      </c>
      <c r="AZ92" s="69" t="s">
        <v>71</v>
      </c>
      <c r="BA92" s="69" t="s">
        <v>72</v>
      </c>
      <c r="BB92" s="69" t="s">
        <v>73</v>
      </c>
      <c r="BC92" s="69" t="s">
        <v>74</v>
      </c>
      <c r="BD92" s="70" t="s">
        <v>75</v>
      </c>
      <c r="BE92" s="22"/>
    </row>
    <row r="93" s="27" customFormat="true" ht="10.9" hidden="fals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3"/>
      <c r="AS93" s="71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3"/>
      <c r="BE93" s="22"/>
    </row>
    <row r="94" s="74" customFormat="true" ht="32.45" hidden="false" customHeight="true" outlineLevel="0" collapsed="false">
      <c r="B94" s="75"/>
      <c r="C94" s="76" t="s">
        <v>76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8" t="n">
        <f aca="false">ROUND(AG95,2)</f>
        <v>0</v>
      </c>
      <c r="AH94" s="78"/>
      <c r="AI94" s="78"/>
      <c r="AJ94" s="78"/>
      <c r="AK94" s="78"/>
      <c r="AL94" s="78"/>
      <c r="AM94" s="78"/>
      <c r="AN94" s="79" t="n">
        <f aca="false">SUM(AG94,AT94)</f>
        <v>0</v>
      </c>
      <c r="AO94" s="79"/>
      <c r="AP94" s="79"/>
      <c r="AQ94" s="80"/>
      <c r="AR94" s="75"/>
      <c r="AS94" s="81" t="n">
        <f aca="false">ROUND(AS95,2)</f>
        <v>0</v>
      </c>
      <c r="AT94" s="82" t="n">
        <f aca="false">ROUND(SUM(AV94:AW94),2)</f>
        <v>0</v>
      </c>
      <c r="AU94" s="83" t="n">
        <f aca="false">ROUND(AU95,5)</f>
        <v>0</v>
      </c>
      <c r="AV94" s="82" t="n">
        <f aca="false">ROUND(AZ94*L29,2)</f>
        <v>0</v>
      </c>
      <c r="AW94" s="82" t="n">
        <f aca="false">ROUND(BA94*L30,2)</f>
        <v>0</v>
      </c>
      <c r="AX94" s="82" t="n">
        <f aca="false">ROUND(BB94*L29,2)</f>
        <v>0</v>
      </c>
      <c r="AY94" s="82" t="n">
        <f aca="false">ROUND(BC94*L30,2)</f>
        <v>0</v>
      </c>
      <c r="AZ94" s="82" t="n">
        <f aca="false">ROUND(AZ95,2)</f>
        <v>0</v>
      </c>
      <c r="BA94" s="82" t="n">
        <f aca="false">ROUND(BA95,2)</f>
        <v>0</v>
      </c>
      <c r="BB94" s="82" t="n">
        <f aca="false">ROUND(BB95,2)</f>
        <v>0</v>
      </c>
      <c r="BC94" s="82" t="n">
        <f aca="false">ROUND(BC95,2)</f>
        <v>0</v>
      </c>
      <c r="BD94" s="84" t="n">
        <f aca="false">ROUND(BD95,2)</f>
        <v>0</v>
      </c>
      <c r="BS94" s="85" t="s">
        <v>77</v>
      </c>
      <c r="BT94" s="85" t="s">
        <v>78</v>
      </c>
      <c r="BV94" s="85" t="s">
        <v>79</v>
      </c>
      <c r="BW94" s="85" t="s">
        <v>3</v>
      </c>
      <c r="BX94" s="85" t="s">
        <v>80</v>
      </c>
      <c r="CL94" s="85"/>
    </row>
    <row r="95" s="97" customFormat="true" ht="27" hidden="false" customHeight="true" outlineLevel="0" collapsed="false">
      <c r="A95" s="86" t="s">
        <v>81</v>
      </c>
      <c r="B95" s="87"/>
      <c r="C95" s="88"/>
      <c r="D95" s="89" t="s">
        <v>13</v>
      </c>
      <c r="E95" s="89"/>
      <c r="F95" s="89"/>
      <c r="G95" s="89"/>
      <c r="H95" s="89"/>
      <c r="I95" s="90"/>
      <c r="J95" s="89" t="s">
        <v>16</v>
      </c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91" t="n">
        <f aca="false">'13a-2020 - Lesní cesta Na...'!J28</f>
        <v>0</v>
      </c>
      <c r="AH95" s="91"/>
      <c r="AI95" s="91"/>
      <c r="AJ95" s="91"/>
      <c r="AK95" s="91"/>
      <c r="AL95" s="91"/>
      <c r="AM95" s="91"/>
      <c r="AN95" s="91" t="n">
        <f aca="false">SUM(AG95,AT95)</f>
        <v>0</v>
      </c>
      <c r="AO95" s="91"/>
      <c r="AP95" s="91"/>
      <c r="AQ95" s="92" t="s">
        <v>82</v>
      </c>
      <c r="AR95" s="87"/>
      <c r="AS95" s="93" t="n">
        <v>0</v>
      </c>
      <c r="AT95" s="94" t="n">
        <f aca="false">ROUND(SUM(AV95:AW95),2)</f>
        <v>0</v>
      </c>
      <c r="AU95" s="95" t="n">
        <f aca="false">'13a-2020 - Lesní cesta Na...'!P116</f>
        <v>0</v>
      </c>
      <c r="AV95" s="94" t="n">
        <f aca="false">'13a-2020 - Lesní cesta Na...'!J31</f>
        <v>0</v>
      </c>
      <c r="AW95" s="94" t="n">
        <f aca="false">'13a-2020 - Lesní cesta Na...'!J32</f>
        <v>0</v>
      </c>
      <c r="AX95" s="94" t="n">
        <f aca="false">'13a-2020 - Lesní cesta Na...'!J33</f>
        <v>0</v>
      </c>
      <c r="AY95" s="94" t="n">
        <f aca="false">'13a-2020 - Lesní cesta Na...'!J34</f>
        <v>0</v>
      </c>
      <c r="AZ95" s="94" t="n">
        <f aca="false">'13a-2020 - Lesní cesta Na...'!F31</f>
        <v>0</v>
      </c>
      <c r="BA95" s="94" t="n">
        <f aca="false">'13a-2020 - Lesní cesta Na...'!F32</f>
        <v>0</v>
      </c>
      <c r="BB95" s="94" t="n">
        <f aca="false">'13a-2020 - Lesní cesta Na...'!F33</f>
        <v>0</v>
      </c>
      <c r="BC95" s="94" t="n">
        <f aca="false">'13a-2020 - Lesní cesta Na...'!F34</f>
        <v>0</v>
      </c>
      <c r="BD95" s="96" t="n">
        <f aca="false">'13a-2020 - Lesní cesta Na...'!F35</f>
        <v>0</v>
      </c>
      <c r="BT95" s="98" t="s">
        <v>83</v>
      </c>
      <c r="BU95" s="98" t="s">
        <v>84</v>
      </c>
      <c r="BV95" s="98" t="s">
        <v>79</v>
      </c>
      <c r="BW95" s="98" t="s">
        <v>3</v>
      </c>
      <c r="BX95" s="98" t="s">
        <v>80</v>
      </c>
      <c r="CL95" s="98"/>
    </row>
    <row r="96" s="27" customFormat="true" ht="30" hidden="false" customHeight="true" outlineLevel="0" collapsed="false">
      <c r="A96" s="22"/>
      <c r="B96" s="23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3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="27" customFormat="true" ht="6.95" hidden="false" customHeight="true" outlineLevel="0" collapsed="false">
      <c r="A97" s="22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3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</sheetData>
  <mergeCells count="42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</mergeCells>
  <hyperlinks>
    <hyperlink ref="A95" location="'13a-2020 - Lesní cesta Na..!'!C2" display="/"/>
  </hyperlink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BM157"/>
  <sheetViews>
    <sheetView showFormulas="false" showGridLines="false" showRowColHeaders="true" showZeros="true" rightToLeft="false" tabSelected="true" showOutlineSymbols="true" defaultGridColor="true" view="normal" topLeftCell="A84" colorId="64" zoomScale="100" zoomScaleNormal="100" zoomScalePageLayoutView="100" workbookViewId="0">
      <selection pane="topLeft" activeCell="F124" activeCellId="0" sqref="F124"/>
    </sheetView>
  </sheetViews>
  <sheetFormatPr defaultRowHeight="1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6"/>
    <col collapsed="false" customWidth="true" hidden="false" outlineLevel="0" max="3" min="3" style="0" width="4.17"/>
    <col collapsed="false" customWidth="true" hidden="false" outlineLevel="0" max="4" min="4" style="0" width="4.34"/>
    <col collapsed="false" customWidth="true" hidden="false" outlineLevel="0" max="5" min="5" style="0" width="17.17"/>
    <col collapsed="false" customWidth="true" hidden="false" outlineLevel="0" max="6" min="6" style="0" width="50.84"/>
    <col collapsed="false" customWidth="true" hidden="false" outlineLevel="0" max="7" min="7" style="0" width="7"/>
    <col collapsed="false" customWidth="true" hidden="false" outlineLevel="0" max="8" min="8" style="0" width="11.5"/>
    <col collapsed="false" customWidth="true" hidden="false" outlineLevel="0" max="9" min="9" style="99" width="20.17"/>
    <col collapsed="false" customWidth="true" hidden="false" outlineLevel="0" max="10" min="10" style="0" width="20.17"/>
    <col collapsed="false" customWidth="true" hidden="true" outlineLevel="0" max="11" min="11" style="0" width="20.17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7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false" outlineLevel="0" max="43" min="32" style="0" width="8.84"/>
    <col collapsed="false" customWidth="true" hidden="true" outlineLevel="0" max="65" min="44" style="0" width="9.34"/>
    <col collapsed="false" customWidth="true" hidden="false" outlineLevel="0" max="1025" min="66" style="0" width="8.8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3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100"/>
      <c r="J3" s="5"/>
      <c r="K3" s="5"/>
      <c r="L3" s="6"/>
      <c r="AT3" s="3" t="s">
        <v>85</v>
      </c>
    </row>
    <row r="4" customFormat="false" ht="24.95" hidden="false" customHeight="true" outlineLevel="0" collapsed="false">
      <c r="B4" s="6"/>
      <c r="D4" s="7" t="s">
        <v>86</v>
      </c>
      <c r="L4" s="6"/>
      <c r="M4" s="101" t="s">
        <v>9</v>
      </c>
      <c r="AT4" s="3" t="s">
        <v>2</v>
      </c>
    </row>
    <row r="5" customFormat="false" ht="6.95" hidden="false" customHeight="true" outlineLevel="0" collapsed="false">
      <c r="B5" s="6"/>
      <c r="L5" s="6"/>
    </row>
    <row r="6" s="27" customFormat="true" ht="12" hidden="false" customHeight="true" outlineLevel="0" collapsed="false">
      <c r="A6" s="22"/>
      <c r="B6" s="23"/>
      <c r="C6" s="22"/>
      <c r="D6" s="15" t="s">
        <v>15</v>
      </c>
      <c r="E6" s="22"/>
      <c r="F6" s="22"/>
      <c r="G6" s="22"/>
      <c r="H6" s="22"/>
      <c r="I6" s="102"/>
      <c r="J6" s="22"/>
      <c r="K6" s="22"/>
      <c r="L6" s="39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="27" customFormat="true" ht="16.5" hidden="false" customHeight="true" outlineLevel="0" collapsed="false">
      <c r="A7" s="22"/>
      <c r="B7" s="23"/>
      <c r="C7" s="22"/>
      <c r="D7" s="22"/>
      <c r="E7" s="53" t="s">
        <v>16</v>
      </c>
      <c r="F7" s="53"/>
      <c r="G7" s="53"/>
      <c r="H7" s="53"/>
      <c r="I7" s="102"/>
      <c r="J7" s="22"/>
      <c r="K7" s="22"/>
      <c r="L7" s="39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="27" customFormat="true" ht="11.25" hidden="false" customHeight="false" outlineLevel="0" collapsed="false">
      <c r="A8" s="22"/>
      <c r="B8" s="23"/>
      <c r="C8" s="22"/>
      <c r="D8" s="22"/>
      <c r="E8" s="22"/>
      <c r="F8" s="22"/>
      <c r="G8" s="22"/>
      <c r="H8" s="22"/>
      <c r="I8" s="102"/>
      <c r="J8" s="22"/>
      <c r="K8" s="22"/>
      <c r="L8" s="3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="27" customFormat="true" ht="12" hidden="false" customHeight="true" outlineLevel="0" collapsed="false">
      <c r="A9" s="22"/>
      <c r="B9" s="23"/>
      <c r="C9" s="22"/>
      <c r="D9" s="15" t="s">
        <v>17</v>
      </c>
      <c r="E9" s="22"/>
      <c r="F9" s="16"/>
      <c r="G9" s="22"/>
      <c r="H9" s="22"/>
      <c r="I9" s="103" t="s">
        <v>18</v>
      </c>
      <c r="J9" s="16"/>
      <c r="K9" s="22"/>
      <c r="L9" s="3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="27" customFormat="true" ht="12" hidden="false" customHeight="true" outlineLevel="0" collapsed="false">
      <c r="A10" s="22"/>
      <c r="B10" s="23"/>
      <c r="C10" s="22"/>
      <c r="D10" s="15" t="s">
        <v>19</v>
      </c>
      <c r="E10" s="22"/>
      <c r="F10" s="16" t="s">
        <v>20</v>
      </c>
      <c r="G10" s="22"/>
      <c r="H10" s="22"/>
      <c r="I10" s="103" t="s">
        <v>21</v>
      </c>
      <c r="J10" s="104" t="str">
        <f aca="false">'Rekapitulace stavby'!AN8</f>
        <v>13. 1. 2021</v>
      </c>
      <c r="K10" s="22"/>
      <c r="L10" s="39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="27" customFormat="true" ht="10.9" hidden="false" customHeight="true" outlineLevel="0" collapsed="false">
      <c r="A11" s="22"/>
      <c r="B11" s="23"/>
      <c r="C11" s="22"/>
      <c r="D11" s="22"/>
      <c r="E11" s="22"/>
      <c r="F11" s="22"/>
      <c r="G11" s="22"/>
      <c r="H11" s="22"/>
      <c r="I11" s="102"/>
      <c r="J11" s="22"/>
      <c r="K11" s="22"/>
      <c r="L11" s="3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="27" customFormat="true" ht="12" hidden="false" customHeight="true" outlineLevel="0" collapsed="false">
      <c r="A12" s="22"/>
      <c r="B12" s="23"/>
      <c r="C12" s="22"/>
      <c r="D12" s="15" t="s">
        <v>23</v>
      </c>
      <c r="E12" s="22"/>
      <c r="F12" s="22"/>
      <c r="G12" s="22"/>
      <c r="H12" s="22"/>
      <c r="I12" s="103" t="s">
        <v>24</v>
      </c>
      <c r="J12" s="16" t="s">
        <v>25</v>
      </c>
      <c r="K12" s="22"/>
      <c r="L12" s="3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="27" customFormat="true" ht="18" hidden="false" customHeight="true" outlineLevel="0" collapsed="false">
      <c r="A13" s="22"/>
      <c r="B13" s="23"/>
      <c r="C13" s="22"/>
      <c r="D13" s="22"/>
      <c r="E13" s="16" t="s">
        <v>26</v>
      </c>
      <c r="F13" s="22"/>
      <c r="G13" s="22"/>
      <c r="H13" s="22"/>
      <c r="I13" s="103" t="s">
        <v>27</v>
      </c>
      <c r="J13" s="16" t="s">
        <v>25</v>
      </c>
      <c r="K13" s="22"/>
      <c r="L13" s="3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="27" customFormat="true" ht="6.95" hidden="false" customHeight="true" outlineLevel="0" collapsed="false">
      <c r="A14" s="22"/>
      <c r="B14" s="23"/>
      <c r="C14" s="22"/>
      <c r="D14" s="22"/>
      <c r="E14" s="22"/>
      <c r="F14" s="22"/>
      <c r="G14" s="22"/>
      <c r="H14" s="22"/>
      <c r="I14" s="102"/>
      <c r="J14" s="22"/>
      <c r="K14" s="22"/>
      <c r="L14" s="3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="27" customFormat="true" ht="12" hidden="false" customHeight="true" outlineLevel="0" collapsed="false">
      <c r="A15" s="22"/>
      <c r="B15" s="23"/>
      <c r="C15" s="22"/>
      <c r="D15" s="15" t="s">
        <v>28</v>
      </c>
      <c r="E15" s="22"/>
      <c r="F15" s="22"/>
      <c r="G15" s="22"/>
      <c r="H15" s="22"/>
      <c r="I15" s="103" t="s">
        <v>24</v>
      </c>
      <c r="J15" s="17" t="str">
        <f aca="false">'Rekapitulace stavby'!AN13</f>
        <v>Vyplň údaj</v>
      </c>
      <c r="K15" s="22"/>
      <c r="L15" s="3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="27" customFormat="true" ht="18" hidden="false" customHeight="true" outlineLevel="0" collapsed="false">
      <c r="A16" s="22"/>
      <c r="B16" s="23"/>
      <c r="C16" s="22"/>
      <c r="D16" s="22"/>
      <c r="E16" s="105" t="str">
        <f aca="false">'Rekapitulace stavby'!E14</f>
        <v>Vyplň údaj</v>
      </c>
      <c r="F16" s="105"/>
      <c r="G16" s="105"/>
      <c r="H16" s="105"/>
      <c r="I16" s="103" t="s">
        <v>27</v>
      </c>
      <c r="J16" s="17" t="str">
        <f aca="false">'Rekapitulace stavby'!AN14</f>
        <v>Vyplň údaj</v>
      </c>
      <c r="K16" s="22"/>
      <c r="L16" s="3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="27" customFormat="true" ht="6.95" hidden="false" customHeight="true" outlineLevel="0" collapsed="false">
      <c r="A17" s="22"/>
      <c r="B17" s="23"/>
      <c r="C17" s="22"/>
      <c r="D17" s="22"/>
      <c r="E17" s="22"/>
      <c r="F17" s="22"/>
      <c r="G17" s="22"/>
      <c r="H17" s="22"/>
      <c r="I17" s="102"/>
      <c r="J17" s="22"/>
      <c r="K17" s="22"/>
      <c r="L17" s="3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="27" customFormat="true" ht="12" hidden="false" customHeight="true" outlineLevel="0" collapsed="false">
      <c r="A18" s="22"/>
      <c r="B18" s="23"/>
      <c r="C18" s="22"/>
      <c r="D18" s="15" t="s">
        <v>30</v>
      </c>
      <c r="E18" s="22"/>
      <c r="F18" s="22"/>
      <c r="G18" s="22"/>
      <c r="H18" s="22"/>
      <c r="I18" s="103" t="s">
        <v>24</v>
      </c>
      <c r="J18" s="16" t="str">
        <f aca="false">IF('Rekapitulace stavby'!AN16="","",'Rekapitulace stavby'!AN16)</f>
        <v/>
      </c>
      <c r="K18" s="22"/>
      <c r="L18" s="3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="27" customFormat="true" ht="18" hidden="false" customHeight="true" outlineLevel="0" collapsed="false">
      <c r="A19" s="22"/>
      <c r="B19" s="23"/>
      <c r="C19" s="22"/>
      <c r="D19" s="22"/>
      <c r="E19" s="16" t="str">
        <f aca="false">IF('Rekapitulace stavby'!E17="","",'Rekapitulace stavby'!E17)</f>
        <v> </v>
      </c>
      <c r="F19" s="22"/>
      <c r="G19" s="22"/>
      <c r="H19" s="22"/>
      <c r="I19" s="103" t="s">
        <v>27</v>
      </c>
      <c r="J19" s="16" t="str">
        <f aca="false">IF('Rekapitulace stavby'!AN17="","",'Rekapitulace stavby'!AN17)</f>
        <v/>
      </c>
      <c r="K19" s="22"/>
      <c r="L19" s="3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="27" customFormat="true" ht="6.95" hidden="false" customHeight="true" outlineLevel="0" collapsed="false">
      <c r="A20" s="22"/>
      <c r="B20" s="23"/>
      <c r="C20" s="22"/>
      <c r="D20" s="22"/>
      <c r="E20" s="22"/>
      <c r="F20" s="22"/>
      <c r="G20" s="22"/>
      <c r="H20" s="22"/>
      <c r="I20" s="102"/>
      <c r="J20" s="22"/>
      <c r="K20" s="22"/>
      <c r="L20" s="3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="27" customFormat="true" ht="12" hidden="false" customHeight="true" outlineLevel="0" collapsed="false">
      <c r="A21" s="22"/>
      <c r="B21" s="23"/>
      <c r="C21" s="22"/>
      <c r="D21" s="15" t="s">
        <v>33</v>
      </c>
      <c r="E21" s="22"/>
      <c r="F21" s="22"/>
      <c r="G21" s="22"/>
      <c r="H21" s="22"/>
      <c r="I21" s="103" t="s">
        <v>24</v>
      </c>
      <c r="J21" s="16" t="s">
        <v>34</v>
      </c>
      <c r="K21" s="22"/>
      <c r="L21" s="3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7" customFormat="true" ht="18" hidden="false" customHeight="true" outlineLevel="0" collapsed="false">
      <c r="A22" s="22"/>
      <c r="B22" s="23"/>
      <c r="C22" s="22"/>
      <c r="D22" s="22"/>
      <c r="E22" s="16" t="s">
        <v>35</v>
      </c>
      <c r="F22" s="22"/>
      <c r="G22" s="22"/>
      <c r="H22" s="22"/>
      <c r="I22" s="103" t="s">
        <v>27</v>
      </c>
      <c r="J22" s="16" t="s">
        <v>36</v>
      </c>
      <c r="K22" s="22"/>
      <c r="L22" s="3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="27" customFormat="true" ht="6.95" hidden="false" customHeight="true" outlineLevel="0" collapsed="false">
      <c r="A23" s="22"/>
      <c r="B23" s="23"/>
      <c r="C23" s="22"/>
      <c r="D23" s="22"/>
      <c r="E23" s="22"/>
      <c r="F23" s="22"/>
      <c r="G23" s="22"/>
      <c r="H23" s="22"/>
      <c r="I23" s="102"/>
      <c r="J23" s="22"/>
      <c r="K23" s="22"/>
      <c r="L23" s="3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="27" customFormat="true" ht="12" hidden="false" customHeight="true" outlineLevel="0" collapsed="false">
      <c r="A24" s="22"/>
      <c r="B24" s="23"/>
      <c r="C24" s="22"/>
      <c r="D24" s="15" t="s">
        <v>37</v>
      </c>
      <c r="E24" s="22"/>
      <c r="F24" s="22"/>
      <c r="G24" s="22"/>
      <c r="H24" s="22"/>
      <c r="I24" s="102"/>
      <c r="J24" s="22"/>
      <c r="K24" s="22"/>
      <c r="L24" s="3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="110" customFormat="true" ht="16.5" hidden="false" customHeight="true" outlineLevel="0" collapsed="false">
      <c r="A25" s="106"/>
      <c r="B25" s="107"/>
      <c r="C25" s="106"/>
      <c r="D25" s="106"/>
      <c r="E25" s="20"/>
      <c r="F25" s="20"/>
      <c r="G25" s="20"/>
      <c r="H25" s="20"/>
      <c r="I25" s="108"/>
      <c r="J25" s="106"/>
      <c r="K25" s="106"/>
      <c r="L25" s="109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</row>
    <row r="26" s="27" customFormat="true" ht="6.95" hidden="false" customHeight="true" outlineLevel="0" collapsed="false">
      <c r="A26" s="22"/>
      <c r="B26" s="23"/>
      <c r="C26" s="22"/>
      <c r="D26" s="22"/>
      <c r="E26" s="22"/>
      <c r="F26" s="22"/>
      <c r="G26" s="22"/>
      <c r="H26" s="22"/>
      <c r="I26" s="102"/>
      <c r="J26" s="22"/>
      <c r="K26" s="22"/>
      <c r="L26" s="3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27" customFormat="true" ht="6.95" hidden="false" customHeight="true" outlineLevel="0" collapsed="false">
      <c r="A27" s="22"/>
      <c r="B27" s="23"/>
      <c r="C27" s="22"/>
      <c r="D27" s="72"/>
      <c r="E27" s="72"/>
      <c r="F27" s="72"/>
      <c r="G27" s="72"/>
      <c r="H27" s="72"/>
      <c r="I27" s="111"/>
      <c r="J27" s="72"/>
      <c r="K27" s="72"/>
      <c r="L27" s="3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="27" customFormat="true" ht="25.35" hidden="false" customHeight="true" outlineLevel="0" collapsed="false">
      <c r="A28" s="22"/>
      <c r="B28" s="23"/>
      <c r="C28" s="22"/>
      <c r="D28" s="112" t="s">
        <v>38</v>
      </c>
      <c r="E28" s="22"/>
      <c r="F28" s="22"/>
      <c r="G28" s="22"/>
      <c r="H28" s="22"/>
      <c r="I28" s="102"/>
      <c r="J28" s="113" t="n">
        <f aca="false">ROUND(J116, 2)</f>
        <v>0</v>
      </c>
      <c r="K28" s="22"/>
      <c r="L28" s="3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="27" customFormat="true" ht="6.95" hidden="false" customHeight="true" outlineLevel="0" collapsed="false">
      <c r="A29" s="22"/>
      <c r="B29" s="23"/>
      <c r="C29" s="22"/>
      <c r="D29" s="72"/>
      <c r="E29" s="72"/>
      <c r="F29" s="72"/>
      <c r="G29" s="72"/>
      <c r="H29" s="72"/>
      <c r="I29" s="111"/>
      <c r="J29" s="72"/>
      <c r="K29" s="72"/>
      <c r="L29" s="39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="27" customFormat="true" ht="14.45" hidden="false" customHeight="true" outlineLevel="0" collapsed="false">
      <c r="A30" s="22"/>
      <c r="B30" s="23"/>
      <c r="C30" s="22"/>
      <c r="D30" s="22"/>
      <c r="E30" s="22"/>
      <c r="F30" s="114" t="s">
        <v>40</v>
      </c>
      <c r="G30" s="22"/>
      <c r="H30" s="22"/>
      <c r="I30" s="115" t="s">
        <v>39</v>
      </c>
      <c r="J30" s="114" t="s">
        <v>41</v>
      </c>
      <c r="K30" s="22"/>
      <c r="L30" s="3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="27" customFormat="true" ht="14.45" hidden="false" customHeight="true" outlineLevel="0" collapsed="false">
      <c r="A31" s="22"/>
      <c r="B31" s="23"/>
      <c r="C31" s="22"/>
      <c r="D31" s="116" t="s">
        <v>42</v>
      </c>
      <c r="E31" s="15" t="s">
        <v>43</v>
      </c>
      <c r="F31" s="117" t="n">
        <f aca="false">ROUND((SUM(BE116:BE156)),  2)</f>
        <v>0</v>
      </c>
      <c r="G31" s="22"/>
      <c r="H31" s="22"/>
      <c r="I31" s="118" t="n">
        <v>0.21</v>
      </c>
      <c r="J31" s="117" t="n">
        <f aca="false">ROUND(((SUM(BE116:BE156))*I31),  2)</f>
        <v>0</v>
      </c>
      <c r="K31" s="22"/>
      <c r="L31" s="3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="27" customFormat="true" ht="14.45" hidden="false" customHeight="true" outlineLevel="0" collapsed="false">
      <c r="A32" s="22"/>
      <c r="B32" s="23"/>
      <c r="C32" s="22"/>
      <c r="D32" s="22"/>
      <c r="E32" s="15" t="s">
        <v>44</v>
      </c>
      <c r="F32" s="117" t="n">
        <f aca="false">ROUND((SUM(BF116:BF156)),  2)</f>
        <v>0</v>
      </c>
      <c r="G32" s="22"/>
      <c r="H32" s="22"/>
      <c r="I32" s="118" t="n">
        <v>0.15</v>
      </c>
      <c r="J32" s="117" t="n">
        <f aca="false">ROUND(((SUM(BF116:BF156))*I32),  2)</f>
        <v>0</v>
      </c>
      <c r="K32" s="22"/>
      <c r="L32" s="3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="27" customFormat="true" ht="14.45" hidden="true" customHeight="true" outlineLevel="0" collapsed="false">
      <c r="A33" s="22"/>
      <c r="B33" s="23"/>
      <c r="C33" s="22"/>
      <c r="D33" s="22"/>
      <c r="E33" s="15" t="s">
        <v>45</v>
      </c>
      <c r="F33" s="117" t="n">
        <f aca="false">ROUND((SUM(BG116:BG156)),  2)</f>
        <v>0</v>
      </c>
      <c r="G33" s="22"/>
      <c r="H33" s="22"/>
      <c r="I33" s="118" t="n">
        <v>0.21</v>
      </c>
      <c r="J33" s="117" t="n">
        <f aca="false">0</f>
        <v>0</v>
      </c>
      <c r="K33" s="22"/>
      <c r="L33" s="3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="27" customFormat="true" ht="14.45" hidden="true" customHeight="true" outlineLevel="0" collapsed="false">
      <c r="A34" s="22"/>
      <c r="B34" s="23"/>
      <c r="C34" s="22"/>
      <c r="D34" s="22"/>
      <c r="E34" s="15" t="s">
        <v>46</v>
      </c>
      <c r="F34" s="117" t="n">
        <f aca="false">ROUND((SUM(BH116:BH156)),  2)</f>
        <v>0</v>
      </c>
      <c r="G34" s="22"/>
      <c r="H34" s="22"/>
      <c r="I34" s="118" t="n">
        <v>0.15</v>
      </c>
      <c r="J34" s="117" t="n">
        <f aca="false">0</f>
        <v>0</v>
      </c>
      <c r="K34" s="22"/>
      <c r="L34" s="3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="27" customFormat="true" ht="14.45" hidden="true" customHeight="true" outlineLevel="0" collapsed="false">
      <c r="A35" s="22"/>
      <c r="B35" s="23"/>
      <c r="C35" s="22"/>
      <c r="D35" s="22"/>
      <c r="E35" s="15" t="s">
        <v>47</v>
      </c>
      <c r="F35" s="117" t="n">
        <f aca="false">ROUND((SUM(BI116:BI156)),  2)</f>
        <v>0</v>
      </c>
      <c r="G35" s="22"/>
      <c r="H35" s="22"/>
      <c r="I35" s="118" t="n">
        <v>0</v>
      </c>
      <c r="J35" s="117" t="n">
        <f aca="false">0</f>
        <v>0</v>
      </c>
      <c r="K35" s="22"/>
      <c r="L35" s="3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="27" customFormat="true" ht="6.95" hidden="false" customHeight="true" outlineLevel="0" collapsed="false">
      <c r="A36" s="22"/>
      <c r="B36" s="23"/>
      <c r="C36" s="22"/>
      <c r="D36" s="22"/>
      <c r="E36" s="22"/>
      <c r="F36" s="22"/>
      <c r="G36" s="22"/>
      <c r="H36" s="22"/>
      <c r="I36" s="102"/>
      <c r="J36" s="22"/>
      <c r="K36" s="22"/>
      <c r="L36" s="3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="27" customFormat="true" ht="25.35" hidden="false" customHeight="true" outlineLevel="0" collapsed="false">
      <c r="A37" s="22"/>
      <c r="B37" s="23"/>
      <c r="C37" s="119"/>
      <c r="D37" s="120" t="s">
        <v>48</v>
      </c>
      <c r="E37" s="63"/>
      <c r="F37" s="63"/>
      <c r="G37" s="121" t="s">
        <v>49</v>
      </c>
      <c r="H37" s="122" t="s">
        <v>50</v>
      </c>
      <c r="I37" s="123"/>
      <c r="J37" s="124" t="n">
        <f aca="false">SUM(J28:J35)</f>
        <v>0</v>
      </c>
      <c r="K37" s="125"/>
      <c r="L37" s="3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="27" customFormat="true" ht="14.45" hidden="false" customHeight="true" outlineLevel="0" collapsed="false">
      <c r="A38" s="22"/>
      <c r="B38" s="23"/>
      <c r="C38" s="22"/>
      <c r="D38" s="22"/>
      <c r="E38" s="22"/>
      <c r="F38" s="22"/>
      <c r="G38" s="22"/>
      <c r="H38" s="22"/>
      <c r="I38" s="102"/>
      <c r="J38" s="22"/>
      <c r="K38" s="22"/>
      <c r="L38" s="3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customFormat="false" ht="14.45" hidden="false" customHeight="true" outlineLevel="0" collapsed="false">
      <c r="B39" s="6"/>
      <c r="L39" s="6"/>
    </row>
    <row r="40" customFormat="false" ht="14.45" hidden="false" customHeight="true" outlineLevel="0" collapsed="false">
      <c r="B40" s="6"/>
      <c r="L40" s="6"/>
    </row>
    <row r="41" customFormat="false" ht="14.45" hidden="false" customHeight="true" outlineLevel="0" collapsed="false">
      <c r="B41" s="6"/>
      <c r="L41" s="6"/>
    </row>
    <row r="42" customFormat="false" ht="14.45" hidden="false" customHeight="true" outlineLevel="0" collapsed="false">
      <c r="B42" s="6"/>
      <c r="L42" s="6"/>
    </row>
    <row r="43" customFormat="false" ht="14.45" hidden="false" customHeight="true" outlineLevel="0" collapsed="false">
      <c r="B43" s="6"/>
      <c r="L43" s="6"/>
    </row>
    <row r="44" customFormat="false" ht="14.45" hidden="false" customHeight="true" outlineLevel="0" collapsed="false">
      <c r="B44" s="6"/>
      <c r="L44" s="6"/>
    </row>
    <row r="45" customFormat="false" ht="14.45" hidden="false" customHeight="true" outlineLevel="0" collapsed="false">
      <c r="B45" s="6"/>
      <c r="L45" s="6"/>
    </row>
    <row r="46" customFormat="false" ht="14.45" hidden="false" customHeight="true" outlineLevel="0" collapsed="false">
      <c r="B46" s="6"/>
      <c r="L46" s="6"/>
    </row>
    <row r="47" customFormat="false" ht="14.45" hidden="false" customHeight="true" outlineLevel="0" collapsed="false">
      <c r="B47" s="6"/>
      <c r="L47" s="6"/>
    </row>
    <row r="48" customFormat="false" ht="14.45" hidden="false" customHeight="true" outlineLevel="0" collapsed="false">
      <c r="B48" s="6"/>
      <c r="L48" s="6"/>
    </row>
    <row r="49" customFormat="false" ht="14.45" hidden="false" customHeight="true" outlineLevel="0" collapsed="false">
      <c r="B49" s="6"/>
      <c r="L49" s="6"/>
    </row>
    <row r="50" s="27" customFormat="true" ht="14.45" hidden="false" customHeight="true" outlineLevel="0" collapsed="false">
      <c r="B50" s="39"/>
      <c r="D50" s="40" t="s">
        <v>51</v>
      </c>
      <c r="E50" s="41"/>
      <c r="F50" s="41"/>
      <c r="G50" s="40" t="s">
        <v>52</v>
      </c>
      <c r="H50" s="41"/>
      <c r="I50" s="126"/>
      <c r="J50" s="41"/>
      <c r="K50" s="41"/>
      <c r="L50" s="39"/>
    </row>
    <row r="51" customFormat="false" ht="11.25" hidden="false" customHeight="false" outlineLevel="0" collapsed="false">
      <c r="B51" s="6"/>
      <c r="L51" s="6"/>
    </row>
    <row r="52" customFormat="false" ht="11.25" hidden="false" customHeight="false" outlineLevel="0" collapsed="false">
      <c r="B52" s="6"/>
      <c r="L52" s="6"/>
    </row>
    <row r="53" customFormat="false" ht="11.25" hidden="false" customHeight="false" outlineLevel="0" collapsed="false">
      <c r="B53" s="6"/>
      <c r="L53" s="6"/>
    </row>
    <row r="54" customFormat="false" ht="11.25" hidden="false" customHeight="false" outlineLevel="0" collapsed="false">
      <c r="B54" s="6"/>
      <c r="L54" s="6"/>
    </row>
    <row r="55" customFormat="false" ht="11.25" hidden="false" customHeight="false" outlineLevel="0" collapsed="false">
      <c r="B55" s="6"/>
      <c r="L55" s="6"/>
    </row>
    <row r="56" customFormat="false" ht="11.25" hidden="false" customHeight="false" outlineLevel="0" collapsed="false">
      <c r="B56" s="6"/>
      <c r="L56" s="6"/>
    </row>
    <row r="57" customFormat="false" ht="11.25" hidden="false" customHeight="false" outlineLevel="0" collapsed="false">
      <c r="B57" s="6"/>
      <c r="L57" s="6"/>
    </row>
    <row r="58" customFormat="false" ht="11.25" hidden="false" customHeight="false" outlineLevel="0" collapsed="false">
      <c r="B58" s="6"/>
      <c r="L58" s="6"/>
    </row>
    <row r="59" customFormat="false" ht="11.25" hidden="false" customHeight="false" outlineLevel="0" collapsed="false">
      <c r="B59" s="6"/>
      <c r="L59" s="6"/>
    </row>
    <row r="60" customFormat="false" ht="11.25" hidden="false" customHeight="false" outlineLevel="0" collapsed="false">
      <c r="B60" s="6"/>
      <c r="L60" s="6"/>
    </row>
    <row r="61" s="27" customFormat="true" ht="12.75" hidden="false" customHeight="false" outlineLevel="0" collapsed="false">
      <c r="A61" s="22"/>
      <c r="B61" s="23"/>
      <c r="C61" s="22"/>
      <c r="D61" s="42" t="s">
        <v>53</v>
      </c>
      <c r="E61" s="25"/>
      <c r="F61" s="127" t="s">
        <v>54</v>
      </c>
      <c r="G61" s="42" t="s">
        <v>53</v>
      </c>
      <c r="H61" s="25"/>
      <c r="I61" s="128"/>
      <c r="J61" s="129" t="s">
        <v>54</v>
      </c>
      <c r="K61" s="25"/>
      <c r="L61" s="3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customFormat="false" ht="11.25" hidden="false" customHeight="false" outlineLevel="0" collapsed="false">
      <c r="B62" s="6"/>
      <c r="L62" s="6"/>
    </row>
    <row r="63" customFormat="false" ht="11.25" hidden="false" customHeight="false" outlineLevel="0" collapsed="false">
      <c r="B63" s="6"/>
      <c r="L63" s="6"/>
    </row>
    <row r="64" customFormat="false" ht="11.25" hidden="false" customHeight="false" outlineLevel="0" collapsed="false">
      <c r="B64" s="6"/>
      <c r="L64" s="6"/>
    </row>
    <row r="65" s="27" customFormat="true" ht="12.75" hidden="false" customHeight="false" outlineLevel="0" collapsed="false">
      <c r="A65" s="22"/>
      <c r="B65" s="23"/>
      <c r="C65" s="22"/>
      <c r="D65" s="40" t="s">
        <v>55</v>
      </c>
      <c r="E65" s="43"/>
      <c r="F65" s="43"/>
      <c r="G65" s="40" t="s">
        <v>56</v>
      </c>
      <c r="H65" s="43"/>
      <c r="I65" s="130"/>
      <c r="J65" s="43"/>
      <c r="K65" s="43"/>
      <c r="L65" s="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customFormat="false" ht="11.25" hidden="false" customHeight="false" outlineLevel="0" collapsed="false">
      <c r="B66" s="6"/>
      <c r="L66" s="6"/>
    </row>
    <row r="67" customFormat="false" ht="11.25" hidden="false" customHeight="false" outlineLevel="0" collapsed="false">
      <c r="B67" s="6"/>
      <c r="L67" s="6"/>
    </row>
    <row r="68" customFormat="false" ht="11.25" hidden="false" customHeight="false" outlineLevel="0" collapsed="false">
      <c r="B68" s="6"/>
      <c r="L68" s="6"/>
    </row>
    <row r="69" customFormat="false" ht="11.25" hidden="false" customHeight="false" outlineLevel="0" collapsed="false">
      <c r="B69" s="6"/>
      <c r="L69" s="6"/>
    </row>
    <row r="70" customFormat="false" ht="11.25" hidden="false" customHeight="false" outlineLevel="0" collapsed="false">
      <c r="B70" s="6"/>
      <c r="L70" s="6"/>
    </row>
    <row r="71" customFormat="false" ht="11.25" hidden="false" customHeight="false" outlineLevel="0" collapsed="false">
      <c r="B71" s="6"/>
      <c r="L71" s="6"/>
    </row>
    <row r="72" customFormat="false" ht="11.25" hidden="false" customHeight="false" outlineLevel="0" collapsed="false">
      <c r="B72" s="6"/>
      <c r="L72" s="6"/>
    </row>
    <row r="73" customFormat="false" ht="11.25" hidden="false" customHeight="false" outlineLevel="0" collapsed="false">
      <c r="B73" s="6"/>
      <c r="L73" s="6"/>
    </row>
    <row r="74" customFormat="false" ht="11.25" hidden="false" customHeight="false" outlineLevel="0" collapsed="false">
      <c r="B74" s="6"/>
      <c r="L74" s="6"/>
    </row>
    <row r="75" customFormat="false" ht="11.25" hidden="false" customHeight="false" outlineLevel="0" collapsed="false">
      <c r="B75" s="6"/>
      <c r="L75" s="6"/>
    </row>
    <row r="76" s="27" customFormat="true" ht="12.75" hidden="false" customHeight="false" outlineLevel="0" collapsed="false">
      <c r="A76" s="22"/>
      <c r="B76" s="23"/>
      <c r="C76" s="22"/>
      <c r="D76" s="42" t="s">
        <v>53</v>
      </c>
      <c r="E76" s="25"/>
      <c r="F76" s="127" t="s">
        <v>54</v>
      </c>
      <c r="G76" s="42" t="s">
        <v>53</v>
      </c>
      <c r="H76" s="25"/>
      <c r="I76" s="128"/>
      <c r="J76" s="129" t="s">
        <v>54</v>
      </c>
      <c r="K76" s="25"/>
      <c r="L76" s="39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="27" customFormat="true" ht="14.45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131"/>
      <c r="J77" s="45"/>
      <c r="K77" s="45"/>
      <c r="L77" s="39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81" s="27" customFormat="true" ht="6.95" hidden="fals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132"/>
      <c r="J81" s="47"/>
      <c r="K81" s="47"/>
      <c r="L81" s="39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="27" customFormat="true" ht="24.95" hidden="false" customHeight="true" outlineLevel="0" collapsed="false">
      <c r="A82" s="22"/>
      <c r="B82" s="23"/>
      <c r="C82" s="7" t="s">
        <v>87</v>
      </c>
      <c r="D82" s="22"/>
      <c r="E82" s="22"/>
      <c r="F82" s="22"/>
      <c r="G82" s="22"/>
      <c r="H82" s="22"/>
      <c r="I82" s="102"/>
      <c r="J82" s="22"/>
      <c r="K82" s="22"/>
      <c r="L82" s="39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="27" customFormat="true" ht="6.95" hidden="fals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102"/>
      <c r="J83" s="22"/>
      <c r="K83" s="22"/>
      <c r="L83" s="39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="27" customFormat="true" ht="12" hidden="false" customHeight="true" outlineLevel="0" collapsed="false">
      <c r="A84" s="22"/>
      <c r="B84" s="23"/>
      <c r="C84" s="15" t="s">
        <v>15</v>
      </c>
      <c r="D84" s="22"/>
      <c r="E84" s="22"/>
      <c r="F84" s="22"/>
      <c r="G84" s="22"/>
      <c r="H84" s="22"/>
      <c r="I84" s="102"/>
      <c r="J84" s="22"/>
      <c r="K84" s="22"/>
      <c r="L84" s="3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="27" customFormat="true" ht="16.5" hidden="false" customHeight="true" outlineLevel="0" collapsed="false">
      <c r="A85" s="22"/>
      <c r="B85" s="23"/>
      <c r="C85" s="22"/>
      <c r="D85" s="22"/>
      <c r="E85" s="53" t="str">
        <f aca="false">E7</f>
        <v>Lesní cesta Na rovinkách - sanace staré cesty</v>
      </c>
      <c r="F85" s="53"/>
      <c r="G85" s="53"/>
      <c r="H85" s="53"/>
      <c r="I85" s="102"/>
      <c r="J85" s="22"/>
      <c r="K85" s="22"/>
      <c r="L85" s="3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="27" customFormat="true" ht="6.95" hidden="false" customHeight="true" outlineLevel="0" collapsed="false">
      <c r="A86" s="22"/>
      <c r="B86" s="23"/>
      <c r="C86" s="22"/>
      <c r="D86" s="22"/>
      <c r="E86" s="22"/>
      <c r="F86" s="22"/>
      <c r="G86" s="22"/>
      <c r="H86" s="22"/>
      <c r="I86" s="102"/>
      <c r="J86" s="22"/>
      <c r="K86" s="22"/>
      <c r="L86" s="39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="27" customFormat="true" ht="12" hidden="false" customHeight="true" outlineLevel="0" collapsed="false">
      <c r="A87" s="22"/>
      <c r="B87" s="23"/>
      <c r="C87" s="15" t="s">
        <v>19</v>
      </c>
      <c r="D87" s="22"/>
      <c r="E87" s="22"/>
      <c r="F87" s="16" t="str">
        <f aca="false">F10</f>
        <v>k. ú. Červená Třemešná</v>
      </c>
      <c r="G87" s="22"/>
      <c r="H87" s="22"/>
      <c r="I87" s="103" t="s">
        <v>21</v>
      </c>
      <c r="J87" s="104" t="str">
        <f aca="false">IF(J10="","",J10)</f>
        <v>13. 1. 2021</v>
      </c>
      <c r="K87" s="22"/>
      <c r="L87" s="39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="27" customFormat="true" ht="6.95" hidden="fals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102"/>
      <c r="J88" s="22"/>
      <c r="K88" s="22"/>
      <c r="L88" s="39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7" customFormat="true" ht="15.2" hidden="false" customHeight="true" outlineLevel="0" collapsed="false">
      <c r="A89" s="22"/>
      <c r="B89" s="23"/>
      <c r="C89" s="15" t="s">
        <v>23</v>
      </c>
      <c r="D89" s="22"/>
      <c r="E89" s="22"/>
      <c r="F89" s="16" t="str">
        <f aca="false">E13</f>
        <v>Obec Červená Třemešná</v>
      </c>
      <c r="G89" s="22"/>
      <c r="H89" s="22"/>
      <c r="I89" s="103" t="s">
        <v>30</v>
      </c>
      <c r="J89" s="133" t="str">
        <f aca="false">E19</f>
        <v> </v>
      </c>
      <c r="K89" s="22"/>
      <c r="L89" s="39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="27" customFormat="true" ht="15.2" hidden="false" customHeight="true" outlineLevel="0" collapsed="false">
      <c r="A90" s="22"/>
      <c r="B90" s="23"/>
      <c r="C90" s="15" t="s">
        <v>28</v>
      </c>
      <c r="D90" s="22"/>
      <c r="E90" s="22"/>
      <c r="F90" s="16" t="str">
        <f aca="false">IF(E16="","",E16)</f>
        <v>Vyplň údaj</v>
      </c>
      <c r="G90" s="22"/>
      <c r="H90" s="22"/>
      <c r="I90" s="103" t="s">
        <v>33</v>
      </c>
      <c r="J90" s="133" t="str">
        <f aca="false">E22</f>
        <v>Ing. Jiří Ježek</v>
      </c>
      <c r="K90" s="22"/>
      <c r="L90" s="39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="27" customFormat="true" ht="10.35" hidden="false" customHeight="true" outlineLevel="0" collapsed="false">
      <c r="A91" s="22"/>
      <c r="B91" s="23"/>
      <c r="C91" s="22"/>
      <c r="D91" s="22"/>
      <c r="E91" s="22"/>
      <c r="F91" s="22"/>
      <c r="G91" s="22"/>
      <c r="H91" s="22"/>
      <c r="I91" s="102"/>
      <c r="J91" s="22"/>
      <c r="K91" s="22"/>
      <c r="L91" s="39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="27" customFormat="true" ht="29.25" hidden="false" customHeight="true" outlineLevel="0" collapsed="false">
      <c r="A92" s="22"/>
      <c r="B92" s="23"/>
      <c r="C92" s="134" t="s">
        <v>88</v>
      </c>
      <c r="D92" s="119"/>
      <c r="E92" s="119"/>
      <c r="F92" s="119"/>
      <c r="G92" s="119"/>
      <c r="H92" s="119"/>
      <c r="I92" s="135"/>
      <c r="J92" s="136" t="s">
        <v>89</v>
      </c>
      <c r="K92" s="119"/>
      <c r="L92" s="39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="27" customFormat="true" ht="10.35" hidden="fals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102"/>
      <c r="J93" s="22"/>
      <c r="K93" s="22"/>
      <c r="L93" s="39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="27" customFormat="true" ht="22.9" hidden="false" customHeight="true" outlineLevel="0" collapsed="false">
      <c r="A94" s="22"/>
      <c r="B94" s="23"/>
      <c r="C94" s="137" t="s">
        <v>90</v>
      </c>
      <c r="D94" s="22"/>
      <c r="E94" s="22"/>
      <c r="F94" s="22"/>
      <c r="G94" s="22"/>
      <c r="H94" s="22"/>
      <c r="I94" s="102"/>
      <c r="J94" s="113" t="n">
        <f aca="false">J116</f>
        <v>0</v>
      </c>
      <c r="K94" s="22"/>
      <c r="L94" s="39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U94" s="3" t="s">
        <v>91</v>
      </c>
    </row>
    <row r="95" s="138" customFormat="true" ht="24.95" hidden="false" customHeight="true" outlineLevel="0" collapsed="false">
      <c r="B95" s="139"/>
      <c r="D95" s="140" t="s">
        <v>92</v>
      </c>
      <c r="E95" s="141"/>
      <c r="F95" s="141"/>
      <c r="G95" s="141"/>
      <c r="H95" s="141"/>
      <c r="I95" s="142"/>
      <c r="J95" s="143" t="n">
        <f aca="false">J117</f>
        <v>0</v>
      </c>
      <c r="L95" s="139"/>
    </row>
    <row r="96" s="144" customFormat="true" ht="19.9" hidden="false" customHeight="true" outlineLevel="0" collapsed="false">
      <c r="B96" s="145"/>
      <c r="D96" s="146" t="s">
        <v>93</v>
      </c>
      <c r="E96" s="147"/>
      <c r="F96" s="147"/>
      <c r="G96" s="147"/>
      <c r="H96" s="147"/>
      <c r="I96" s="148"/>
      <c r="J96" s="149" t="n">
        <f aca="false">J118</f>
        <v>0</v>
      </c>
      <c r="L96" s="145"/>
    </row>
    <row r="97" s="144" customFormat="true" ht="19.9" hidden="false" customHeight="true" outlineLevel="0" collapsed="false">
      <c r="B97" s="145"/>
      <c r="D97" s="146" t="s">
        <v>94</v>
      </c>
      <c r="E97" s="147"/>
      <c r="F97" s="147"/>
      <c r="G97" s="147"/>
      <c r="H97" s="147"/>
      <c r="I97" s="148"/>
      <c r="J97" s="149" t="n">
        <f aca="false">J144</f>
        <v>0</v>
      </c>
      <c r="L97" s="145"/>
    </row>
    <row r="98" s="144" customFormat="true" ht="19.9" hidden="false" customHeight="true" outlineLevel="0" collapsed="false">
      <c r="B98" s="145"/>
      <c r="D98" s="146" t="s">
        <v>95</v>
      </c>
      <c r="E98" s="147"/>
      <c r="F98" s="147"/>
      <c r="G98" s="147"/>
      <c r="H98" s="147"/>
      <c r="I98" s="148"/>
      <c r="J98" s="149" t="n">
        <f aca="false">J155</f>
        <v>0</v>
      </c>
      <c r="L98" s="145"/>
    </row>
    <row r="99" s="27" customFormat="true" ht="21.75" hidden="false" customHeight="true" outlineLevel="0" collapsed="false">
      <c r="A99" s="22"/>
      <c r="B99" s="23"/>
      <c r="C99" s="22"/>
      <c r="D99" s="22"/>
      <c r="E99" s="22"/>
      <c r="F99" s="22"/>
      <c r="G99" s="22"/>
      <c r="H99" s="22"/>
      <c r="I99" s="102"/>
      <c r="J99" s="22"/>
      <c r="K99" s="22"/>
      <c r="L99" s="39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="27" customFormat="true" ht="6.95" hidden="false" customHeight="true" outlineLevel="0" collapsed="false">
      <c r="A100" s="22"/>
      <c r="B100" s="44"/>
      <c r="C100" s="45"/>
      <c r="D100" s="45"/>
      <c r="E100" s="45"/>
      <c r="F100" s="45"/>
      <c r="G100" s="45"/>
      <c r="H100" s="45"/>
      <c r="I100" s="131"/>
      <c r="J100" s="45"/>
      <c r="K100" s="45"/>
      <c r="L100" s="39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4" s="27" customFormat="true" ht="6.95" hidden="false" customHeight="true" outlineLevel="0" collapsed="false">
      <c r="A104" s="22"/>
      <c r="B104" s="46"/>
      <c r="C104" s="47"/>
      <c r="D104" s="47"/>
      <c r="E104" s="47"/>
      <c r="F104" s="47"/>
      <c r="G104" s="47"/>
      <c r="H104" s="47"/>
      <c r="I104" s="132"/>
      <c r="J104" s="47"/>
      <c r="K104" s="47"/>
      <c r="L104" s="39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="27" customFormat="true" ht="24.95" hidden="false" customHeight="true" outlineLevel="0" collapsed="false">
      <c r="A105" s="22"/>
      <c r="B105" s="23"/>
      <c r="C105" s="7" t="s">
        <v>96</v>
      </c>
      <c r="D105" s="22"/>
      <c r="E105" s="22"/>
      <c r="F105" s="22"/>
      <c r="G105" s="22"/>
      <c r="H105" s="22"/>
      <c r="I105" s="102"/>
      <c r="J105" s="22"/>
      <c r="K105" s="22"/>
      <c r="L105" s="39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="27" customFormat="true" ht="6.95" hidden="false" customHeight="true" outlineLevel="0" collapsed="false">
      <c r="A106" s="22"/>
      <c r="B106" s="23"/>
      <c r="C106" s="22"/>
      <c r="D106" s="22"/>
      <c r="E106" s="22"/>
      <c r="F106" s="22"/>
      <c r="G106" s="22"/>
      <c r="H106" s="22"/>
      <c r="I106" s="102"/>
      <c r="J106" s="22"/>
      <c r="K106" s="22"/>
      <c r="L106" s="39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="27" customFormat="true" ht="12" hidden="false" customHeight="true" outlineLevel="0" collapsed="false">
      <c r="A107" s="22"/>
      <c r="B107" s="23"/>
      <c r="C107" s="15" t="s">
        <v>15</v>
      </c>
      <c r="D107" s="22"/>
      <c r="E107" s="22"/>
      <c r="F107" s="22"/>
      <c r="G107" s="22"/>
      <c r="H107" s="22"/>
      <c r="I107" s="102"/>
      <c r="J107" s="22"/>
      <c r="K107" s="22"/>
      <c r="L107" s="39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="27" customFormat="true" ht="16.5" hidden="false" customHeight="true" outlineLevel="0" collapsed="false">
      <c r="A108" s="22"/>
      <c r="B108" s="23"/>
      <c r="C108" s="22"/>
      <c r="D108" s="22"/>
      <c r="E108" s="53" t="str">
        <f aca="false">E7</f>
        <v>Lesní cesta Na rovinkách - sanace staré cesty</v>
      </c>
      <c r="F108" s="53"/>
      <c r="G108" s="53"/>
      <c r="H108" s="53"/>
      <c r="I108" s="102"/>
      <c r="J108" s="22"/>
      <c r="K108" s="22"/>
      <c r="L108" s="39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="27" customFormat="true" ht="6.95" hidden="false" customHeight="true" outlineLevel="0" collapsed="false">
      <c r="A109" s="22"/>
      <c r="B109" s="23"/>
      <c r="C109" s="22"/>
      <c r="D109" s="22"/>
      <c r="E109" s="22"/>
      <c r="F109" s="22"/>
      <c r="G109" s="22"/>
      <c r="H109" s="22"/>
      <c r="I109" s="102"/>
      <c r="J109" s="22"/>
      <c r="K109" s="22"/>
      <c r="L109" s="39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="27" customFormat="true" ht="12" hidden="false" customHeight="true" outlineLevel="0" collapsed="false">
      <c r="A110" s="22"/>
      <c r="B110" s="23"/>
      <c r="C110" s="15" t="s">
        <v>19</v>
      </c>
      <c r="D110" s="22"/>
      <c r="E110" s="22"/>
      <c r="F110" s="16" t="str">
        <f aca="false">F10</f>
        <v>k. ú. Červená Třemešná</v>
      </c>
      <c r="G110" s="22"/>
      <c r="H110" s="22"/>
      <c r="I110" s="103" t="s">
        <v>21</v>
      </c>
      <c r="J110" s="104" t="str">
        <f aca="false">IF(J10="","",J10)</f>
        <v>13. 1. 2021</v>
      </c>
      <c r="K110" s="22"/>
      <c r="L110" s="39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="27" customFormat="true" ht="6.95" hidden="false" customHeight="true" outlineLevel="0" collapsed="false">
      <c r="A111" s="22"/>
      <c r="B111" s="23"/>
      <c r="C111" s="22"/>
      <c r="D111" s="22"/>
      <c r="E111" s="22"/>
      <c r="F111" s="22"/>
      <c r="G111" s="22"/>
      <c r="H111" s="22"/>
      <c r="I111" s="102"/>
      <c r="J111" s="22"/>
      <c r="K111" s="22"/>
      <c r="L111" s="39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="27" customFormat="true" ht="15.2" hidden="false" customHeight="true" outlineLevel="0" collapsed="false">
      <c r="A112" s="22"/>
      <c r="B112" s="23"/>
      <c r="C112" s="15" t="s">
        <v>23</v>
      </c>
      <c r="D112" s="22"/>
      <c r="E112" s="22"/>
      <c r="F112" s="16" t="str">
        <f aca="false">E13</f>
        <v>Obec Červená Třemešná</v>
      </c>
      <c r="G112" s="22"/>
      <c r="H112" s="22"/>
      <c r="I112" s="103" t="s">
        <v>30</v>
      </c>
      <c r="J112" s="133" t="str">
        <f aca="false">E19</f>
        <v> </v>
      </c>
      <c r="K112" s="22"/>
      <c r="L112" s="39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="27" customFormat="true" ht="15.2" hidden="false" customHeight="true" outlineLevel="0" collapsed="false">
      <c r="A113" s="22"/>
      <c r="B113" s="23"/>
      <c r="C113" s="15" t="s">
        <v>28</v>
      </c>
      <c r="D113" s="22"/>
      <c r="E113" s="22"/>
      <c r="F113" s="16" t="str">
        <f aca="false">IF(E16="","",E16)</f>
        <v>Vyplň údaj</v>
      </c>
      <c r="G113" s="22"/>
      <c r="H113" s="22"/>
      <c r="I113" s="103" t="s">
        <v>33</v>
      </c>
      <c r="J113" s="133" t="str">
        <f aca="false">E22</f>
        <v>Ing. Jiří Ježek</v>
      </c>
      <c r="K113" s="22"/>
      <c r="L113" s="39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="27" customFormat="true" ht="10.35" hidden="false" customHeight="true" outlineLevel="0" collapsed="false">
      <c r="A114" s="22"/>
      <c r="B114" s="23"/>
      <c r="C114" s="22"/>
      <c r="D114" s="22"/>
      <c r="E114" s="22"/>
      <c r="F114" s="22"/>
      <c r="G114" s="22"/>
      <c r="H114" s="22"/>
      <c r="I114" s="102"/>
      <c r="J114" s="22"/>
      <c r="K114" s="22"/>
      <c r="L114" s="39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="158" customFormat="true" ht="29.25" hidden="false" customHeight="true" outlineLevel="0" collapsed="false">
      <c r="A115" s="150"/>
      <c r="B115" s="151"/>
      <c r="C115" s="152" t="s">
        <v>97</v>
      </c>
      <c r="D115" s="153" t="s">
        <v>63</v>
      </c>
      <c r="E115" s="153" t="s">
        <v>59</v>
      </c>
      <c r="F115" s="153" t="s">
        <v>60</v>
      </c>
      <c r="G115" s="153" t="s">
        <v>98</v>
      </c>
      <c r="H115" s="153" t="s">
        <v>99</v>
      </c>
      <c r="I115" s="154" t="s">
        <v>100</v>
      </c>
      <c r="J115" s="155" t="s">
        <v>89</v>
      </c>
      <c r="K115" s="156" t="s">
        <v>101</v>
      </c>
      <c r="L115" s="157"/>
      <c r="M115" s="68"/>
      <c r="N115" s="69" t="s">
        <v>42</v>
      </c>
      <c r="O115" s="69" t="s">
        <v>102</v>
      </c>
      <c r="P115" s="69" t="s">
        <v>103</v>
      </c>
      <c r="Q115" s="69" t="s">
        <v>104</v>
      </c>
      <c r="R115" s="69" t="s">
        <v>105</v>
      </c>
      <c r="S115" s="69" t="s">
        <v>106</v>
      </c>
      <c r="T115" s="70" t="s">
        <v>107</v>
      </c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</row>
    <row r="116" s="27" customFormat="true" ht="22.9" hidden="false" customHeight="true" outlineLevel="0" collapsed="false">
      <c r="A116" s="22"/>
      <c r="B116" s="23"/>
      <c r="C116" s="76" t="s">
        <v>108</v>
      </c>
      <c r="D116" s="22"/>
      <c r="E116" s="22"/>
      <c r="F116" s="22"/>
      <c r="G116" s="22"/>
      <c r="H116" s="22"/>
      <c r="I116" s="102"/>
      <c r="J116" s="159" t="n">
        <f aca="false">BK116</f>
        <v>0</v>
      </c>
      <c r="K116" s="22"/>
      <c r="L116" s="23"/>
      <c r="M116" s="71"/>
      <c r="N116" s="58"/>
      <c r="O116" s="72"/>
      <c r="P116" s="160" t="n">
        <f aca="false">P117</f>
        <v>0</v>
      </c>
      <c r="Q116" s="72"/>
      <c r="R116" s="160" t="n">
        <f aca="false">R117</f>
        <v>35.05545</v>
      </c>
      <c r="S116" s="72"/>
      <c r="T116" s="161" t="n">
        <f aca="false">T117</f>
        <v>0</v>
      </c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T116" s="3" t="s">
        <v>77</v>
      </c>
      <c r="AU116" s="3" t="s">
        <v>91</v>
      </c>
      <c r="BK116" s="162" t="n">
        <f aca="false">BK117</f>
        <v>0</v>
      </c>
    </row>
    <row r="117" s="163" customFormat="true" ht="25.9" hidden="false" customHeight="true" outlineLevel="0" collapsed="false">
      <c r="B117" s="164"/>
      <c r="D117" s="165" t="s">
        <v>77</v>
      </c>
      <c r="E117" s="166" t="s">
        <v>109</v>
      </c>
      <c r="F117" s="166" t="s">
        <v>110</v>
      </c>
      <c r="I117" s="167"/>
      <c r="J117" s="168" t="n">
        <f aca="false">BK117</f>
        <v>0</v>
      </c>
      <c r="L117" s="164"/>
      <c r="M117" s="169"/>
      <c r="N117" s="170"/>
      <c r="O117" s="170"/>
      <c r="P117" s="171" t="n">
        <f aca="false">P118+P144+P155</f>
        <v>0</v>
      </c>
      <c r="Q117" s="170"/>
      <c r="R117" s="171" t="n">
        <f aca="false">R118+R144+R155</f>
        <v>35.05545</v>
      </c>
      <c r="S117" s="170"/>
      <c r="T117" s="172" t="n">
        <f aca="false">T118+T144+T155</f>
        <v>0</v>
      </c>
      <c r="AR117" s="165" t="s">
        <v>83</v>
      </c>
      <c r="AT117" s="173" t="s">
        <v>77</v>
      </c>
      <c r="AU117" s="173" t="s">
        <v>78</v>
      </c>
      <c r="AY117" s="165" t="s">
        <v>111</v>
      </c>
      <c r="BK117" s="174" t="n">
        <f aca="false">BK118+BK144+BK155</f>
        <v>0</v>
      </c>
    </row>
    <row r="118" s="163" customFormat="true" ht="22.9" hidden="false" customHeight="true" outlineLevel="0" collapsed="false">
      <c r="B118" s="164"/>
      <c r="D118" s="165" t="s">
        <v>77</v>
      </c>
      <c r="E118" s="175" t="s">
        <v>83</v>
      </c>
      <c r="F118" s="175" t="s">
        <v>112</v>
      </c>
      <c r="I118" s="167"/>
      <c r="J118" s="176" t="n">
        <f aca="false">BK118</f>
        <v>0</v>
      </c>
      <c r="L118" s="164"/>
      <c r="M118" s="169"/>
      <c r="N118" s="170"/>
      <c r="O118" s="170"/>
      <c r="P118" s="171" t="n">
        <f aca="false">SUM(P119:P143)</f>
        <v>0</v>
      </c>
      <c r="Q118" s="170"/>
      <c r="R118" s="171" t="n">
        <f aca="false">SUM(R119:R143)</f>
        <v>0</v>
      </c>
      <c r="S118" s="170"/>
      <c r="T118" s="172" t="n">
        <f aca="false">SUM(T119:T143)</f>
        <v>0</v>
      </c>
      <c r="AR118" s="165" t="s">
        <v>83</v>
      </c>
      <c r="AT118" s="173" t="s">
        <v>77</v>
      </c>
      <c r="AU118" s="173" t="s">
        <v>83</v>
      </c>
      <c r="AY118" s="165" t="s">
        <v>111</v>
      </c>
      <c r="BK118" s="174" t="n">
        <f aca="false">SUM(BK119:BK143)</f>
        <v>0</v>
      </c>
    </row>
    <row r="119" s="27" customFormat="true" ht="60" hidden="false" customHeight="true" outlineLevel="0" collapsed="false">
      <c r="A119" s="22"/>
      <c r="B119" s="177"/>
      <c r="C119" s="178" t="s">
        <v>83</v>
      </c>
      <c r="D119" s="178" t="s">
        <v>113</v>
      </c>
      <c r="E119" s="179" t="s">
        <v>114</v>
      </c>
      <c r="F119" s="180" t="s">
        <v>115</v>
      </c>
      <c r="G119" s="181" t="s">
        <v>116</v>
      </c>
      <c r="H119" s="182" t="n">
        <v>4.5</v>
      </c>
      <c r="I119" s="183"/>
      <c r="J119" s="184" t="n">
        <f aca="false">ROUND(I119*H119,2)</f>
        <v>0</v>
      </c>
      <c r="K119" s="185"/>
      <c r="L119" s="23"/>
      <c r="M119" s="186"/>
      <c r="N119" s="187" t="s">
        <v>43</v>
      </c>
      <c r="O119" s="60"/>
      <c r="P119" s="188" t="n">
        <f aca="false">O119*H119</f>
        <v>0</v>
      </c>
      <c r="Q119" s="188" t="n">
        <v>0</v>
      </c>
      <c r="R119" s="188" t="n">
        <f aca="false">Q119*H119</f>
        <v>0</v>
      </c>
      <c r="S119" s="188" t="n">
        <v>0</v>
      </c>
      <c r="T119" s="189" t="n">
        <f aca="false">S119*H119</f>
        <v>0</v>
      </c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R119" s="190" t="s">
        <v>117</v>
      </c>
      <c r="AT119" s="190" t="s">
        <v>113</v>
      </c>
      <c r="AU119" s="190" t="s">
        <v>85</v>
      </c>
      <c r="AY119" s="3" t="s">
        <v>111</v>
      </c>
      <c r="BE119" s="191" t="n">
        <f aca="false">IF(N119="základní",J119,0)</f>
        <v>0</v>
      </c>
      <c r="BF119" s="191" t="n">
        <f aca="false">IF(N119="snížená",J119,0)</f>
        <v>0</v>
      </c>
      <c r="BG119" s="191" t="n">
        <f aca="false">IF(N119="zákl. přenesená",J119,0)</f>
        <v>0</v>
      </c>
      <c r="BH119" s="191" t="n">
        <f aca="false">IF(N119="sníž. přenesená",J119,0)</f>
        <v>0</v>
      </c>
      <c r="BI119" s="191" t="n">
        <f aca="false">IF(N119="nulová",J119,0)</f>
        <v>0</v>
      </c>
      <c r="BJ119" s="3" t="s">
        <v>83</v>
      </c>
      <c r="BK119" s="191" t="n">
        <f aca="false">ROUND(I119*H119,2)</f>
        <v>0</v>
      </c>
      <c r="BL119" s="3" t="s">
        <v>117</v>
      </c>
      <c r="BM119" s="190" t="s">
        <v>118</v>
      </c>
    </row>
    <row r="120" s="192" customFormat="true" ht="11.25" hidden="false" customHeight="false" outlineLevel="0" collapsed="false">
      <c r="B120" s="193"/>
      <c r="D120" s="194" t="s">
        <v>119</v>
      </c>
      <c r="E120" s="195"/>
      <c r="F120" s="196" t="s">
        <v>120</v>
      </c>
      <c r="H120" s="197" t="n">
        <v>1.5</v>
      </c>
      <c r="I120" s="198"/>
      <c r="L120" s="193"/>
      <c r="M120" s="199"/>
      <c r="N120" s="200"/>
      <c r="O120" s="200"/>
      <c r="P120" s="200"/>
      <c r="Q120" s="200"/>
      <c r="R120" s="200"/>
      <c r="S120" s="200"/>
      <c r="T120" s="201"/>
      <c r="AT120" s="195" t="s">
        <v>119</v>
      </c>
      <c r="AU120" s="195" t="s">
        <v>85</v>
      </c>
      <c r="AV120" s="192" t="s">
        <v>85</v>
      </c>
      <c r="AW120" s="192" t="s">
        <v>32</v>
      </c>
      <c r="AX120" s="192" t="s">
        <v>78</v>
      </c>
      <c r="AY120" s="195" t="s">
        <v>111</v>
      </c>
    </row>
    <row r="121" s="192" customFormat="true" ht="11.25" hidden="false" customHeight="false" outlineLevel="0" collapsed="false">
      <c r="B121" s="193"/>
      <c r="D121" s="194" t="s">
        <v>119</v>
      </c>
      <c r="E121" s="195"/>
      <c r="F121" s="196" t="s">
        <v>121</v>
      </c>
      <c r="H121" s="197" t="n">
        <v>1.5</v>
      </c>
      <c r="I121" s="198"/>
      <c r="L121" s="193"/>
      <c r="M121" s="199"/>
      <c r="N121" s="200"/>
      <c r="O121" s="200"/>
      <c r="P121" s="200"/>
      <c r="Q121" s="200"/>
      <c r="R121" s="200"/>
      <c r="S121" s="200"/>
      <c r="T121" s="201"/>
      <c r="AT121" s="195" t="s">
        <v>119</v>
      </c>
      <c r="AU121" s="195" t="s">
        <v>85</v>
      </c>
      <c r="AV121" s="192" t="s">
        <v>85</v>
      </c>
      <c r="AW121" s="192" t="s">
        <v>32</v>
      </c>
      <c r="AX121" s="192" t="s">
        <v>78</v>
      </c>
      <c r="AY121" s="195" t="s">
        <v>111</v>
      </c>
    </row>
    <row r="122" s="192" customFormat="true" ht="11.25" hidden="false" customHeight="false" outlineLevel="0" collapsed="false">
      <c r="B122" s="193"/>
      <c r="D122" s="194" t="s">
        <v>119</v>
      </c>
      <c r="E122" s="195"/>
      <c r="F122" s="196" t="s">
        <v>122</v>
      </c>
      <c r="H122" s="197" t="n">
        <v>1.5</v>
      </c>
      <c r="I122" s="198"/>
      <c r="L122" s="193"/>
      <c r="M122" s="199"/>
      <c r="N122" s="200"/>
      <c r="O122" s="200"/>
      <c r="P122" s="200"/>
      <c r="Q122" s="200"/>
      <c r="R122" s="200"/>
      <c r="S122" s="200"/>
      <c r="T122" s="201"/>
      <c r="AT122" s="195" t="s">
        <v>119</v>
      </c>
      <c r="AU122" s="195" t="s">
        <v>85</v>
      </c>
      <c r="AV122" s="192" t="s">
        <v>85</v>
      </c>
      <c r="AW122" s="192" t="s">
        <v>32</v>
      </c>
      <c r="AX122" s="192" t="s">
        <v>78</v>
      </c>
      <c r="AY122" s="195" t="s">
        <v>111</v>
      </c>
    </row>
    <row r="123" s="202" customFormat="true" ht="11.25" hidden="false" customHeight="false" outlineLevel="0" collapsed="false">
      <c r="B123" s="203"/>
      <c r="D123" s="194" t="s">
        <v>119</v>
      </c>
      <c r="E123" s="204"/>
      <c r="F123" s="205" t="s">
        <v>123</v>
      </c>
      <c r="H123" s="206" t="n">
        <v>4.5</v>
      </c>
      <c r="I123" s="207"/>
      <c r="L123" s="203"/>
      <c r="M123" s="208"/>
      <c r="N123" s="209"/>
      <c r="O123" s="209"/>
      <c r="P123" s="209"/>
      <c r="Q123" s="209"/>
      <c r="R123" s="209"/>
      <c r="S123" s="209"/>
      <c r="T123" s="210"/>
      <c r="AT123" s="204" t="s">
        <v>119</v>
      </c>
      <c r="AU123" s="204" t="s">
        <v>85</v>
      </c>
      <c r="AV123" s="202" t="s">
        <v>117</v>
      </c>
      <c r="AW123" s="202" t="s">
        <v>32</v>
      </c>
      <c r="AX123" s="202" t="s">
        <v>83</v>
      </c>
      <c r="AY123" s="204" t="s">
        <v>111</v>
      </c>
    </row>
    <row r="124" s="27" customFormat="true" ht="48" hidden="false" customHeight="true" outlineLevel="0" collapsed="false">
      <c r="A124" s="22"/>
      <c r="B124" s="177"/>
      <c r="C124" s="178" t="s">
        <v>85</v>
      </c>
      <c r="D124" s="178" t="s">
        <v>113</v>
      </c>
      <c r="E124" s="179" t="s">
        <v>124</v>
      </c>
      <c r="F124" s="180" t="s">
        <v>125</v>
      </c>
      <c r="G124" s="181" t="s">
        <v>116</v>
      </c>
      <c r="H124" s="182" t="n">
        <v>360</v>
      </c>
      <c r="I124" s="183"/>
      <c r="J124" s="184" t="n">
        <f aca="false">ROUND(I124*H124,2)</f>
        <v>0</v>
      </c>
      <c r="K124" s="185"/>
      <c r="L124" s="23"/>
      <c r="M124" s="186"/>
      <c r="N124" s="187" t="s">
        <v>43</v>
      </c>
      <c r="O124" s="60"/>
      <c r="P124" s="188" t="n">
        <f aca="false">O124*H124</f>
        <v>0</v>
      </c>
      <c r="Q124" s="188" t="n">
        <v>0</v>
      </c>
      <c r="R124" s="188" t="n">
        <f aca="false">Q124*H124</f>
        <v>0</v>
      </c>
      <c r="S124" s="188" t="n">
        <v>0</v>
      </c>
      <c r="T124" s="189" t="n">
        <f aca="false">S124*H124</f>
        <v>0</v>
      </c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R124" s="190" t="s">
        <v>117</v>
      </c>
      <c r="AT124" s="190" t="s">
        <v>113</v>
      </c>
      <c r="AU124" s="190" t="s">
        <v>85</v>
      </c>
      <c r="AY124" s="3" t="s">
        <v>111</v>
      </c>
      <c r="BE124" s="191" t="n">
        <f aca="false">IF(N124="základní",J124,0)</f>
        <v>0</v>
      </c>
      <c r="BF124" s="191" t="n">
        <f aca="false">IF(N124="snížená",J124,0)</f>
        <v>0</v>
      </c>
      <c r="BG124" s="191" t="n">
        <f aca="false">IF(N124="zákl. přenesená",J124,0)</f>
        <v>0</v>
      </c>
      <c r="BH124" s="191" t="n">
        <f aca="false">IF(N124="sníž. přenesená",J124,0)</f>
        <v>0</v>
      </c>
      <c r="BI124" s="191" t="n">
        <f aca="false">IF(N124="nulová",J124,0)</f>
        <v>0</v>
      </c>
      <c r="BJ124" s="3" t="s">
        <v>83</v>
      </c>
      <c r="BK124" s="191" t="n">
        <f aca="false">ROUND(I124*H124,2)</f>
        <v>0</v>
      </c>
      <c r="BL124" s="3" t="s">
        <v>117</v>
      </c>
      <c r="BM124" s="190" t="s">
        <v>126</v>
      </c>
    </row>
    <row r="125" s="192" customFormat="true" ht="22.5" hidden="false" customHeight="false" outlineLevel="0" collapsed="false">
      <c r="B125" s="193"/>
      <c r="D125" s="194" t="s">
        <v>119</v>
      </c>
      <c r="E125" s="195"/>
      <c r="F125" s="196" t="s">
        <v>127</v>
      </c>
      <c r="H125" s="197" t="n">
        <v>360</v>
      </c>
      <c r="I125" s="198"/>
      <c r="L125" s="193"/>
      <c r="M125" s="199"/>
      <c r="N125" s="200"/>
      <c r="O125" s="200"/>
      <c r="P125" s="200"/>
      <c r="Q125" s="200"/>
      <c r="R125" s="200"/>
      <c r="S125" s="200"/>
      <c r="T125" s="201"/>
      <c r="AT125" s="195" t="s">
        <v>119</v>
      </c>
      <c r="AU125" s="195" t="s">
        <v>85</v>
      </c>
      <c r="AV125" s="192" t="s">
        <v>85</v>
      </c>
      <c r="AW125" s="192" t="s">
        <v>32</v>
      </c>
      <c r="AX125" s="192" t="s">
        <v>78</v>
      </c>
      <c r="AY125" s="195" t="s">
        <v>111</v>
      </c>
    </row>
    <row r="126" s="202" customFormat="true" ht="11.25" hidden="false" customHeight="false" outlineLevel="0" collapsed="false">
      <c r="B126" s="203"/>
      <c r="D126" s="194" t="s">
        <v>119</v>
      </c>
      <c r="E126" s="204"/>
      <c r="F126" s="205" t="s">
        <v>123</v>
      </c>
      <c r="H126" s="206" t="n">
        <v>360</v>
      </c>
      <c r="I126" s="207"/>
      <c r="L126" s="203"/>
      <c r="M126" s="208"/>
      <c r="N126" s="209"/>
      <c r="O126" s="209"/>
      <c r="P126" s="209"/>
      <c r="Q126" s="209"/>
      <c r="R126" s="209"/>
      <c r="S126" s="209"/>
      <c r="T126" s="210"/>
      <c r="AT126" s="204" t="s">
        <v>119</v>
      </c>
      <c r="AU126" s="204" t="s">
        <v>85</v>
      </c>
      <c r="AV126" s="202" t="s">
        <v>117</v>
      </c>
      <c r="AW126" s="202" t="s">
        <v>32</v>
      </c>
      <c r="AX126" s="202" t="s">
        <v>83</v>
      </c>
      <c r="AY126" s="204" t="s">
        <v>111</v>
      </c>
    </row>
    <row r="127" s="27" customFormat="true" ht="48" hidden="false" customHeight="true" outlineLevel="0" collapsed="false">
      <c r="A127" s="22"/>
      <c r="B127" s="177"/>
      <c r="C127" s="178" t="s">
        <v>128</v>
      </c>
      <c r="D127" s="178" t="s">
        <v>113</v>
      </c>
      <c r="E127" s="179" t="s">
        <v>129</v>
      </c>
      <c r="F127" s="180" t="s">
        <v>130</v>
      </c>
      <c r="G127" s="181" t="s">
        <v>116</v>
      </c>
      <c r="H127" s="182" t="n">
        <v>360</v>
      </c>
      <c r="I127" s="183"/>
      <c r="J127" s="184" t="n">
        <f aca="false">ROUND(I127*H127,2)</f>
        <v>0</v>
      </c>
      <c r="K127" s="185"/>
      <c r="L127" s="23"/>
      <c r="M127" s="186"/>
      <c r="N127" s="187" t="s">
        <v>43</v>
      </c>
      <c r="O127" s="60"/>
      <c r="P127" s="188" t="n">
        <f aca="false">O127*H127</f>
        <v>0</v>
      </c>
      <c r="Q127" s="188" t="n">
        <v>0</v>
      </c>
      <c r="R127" s="188" t="n">
        <f aca="false">Q127*H127</f>
        <v>0</v>
      </c>
      <c r="S127" s="188" t="n">
        <v>0</v>
      </c>
      <c r="T127" s="189" t="n">
        <f aca="false">S127*H127</f>
        <v>0</v>
      </c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R127" s="190" t="s">
        <v>117</v>
      </c>
      <c r="AT127" s="190" t="s">
        <v>113</v>
      </c>
      <c r="AU127" s="190" t="s">
        <v>85</v>
      </c>
      <c r="AY127" s="3" t="s">
        <v>111</v>
      </c>
      <c r="BE127" s="191" t="n">
        <f aca="false">IF(N127="základní",J127,0)</f>
        <v>0</v>
      </c>
      <c r="BF127" s="191" t="n">
        <f aca="false">IF(N127="snížená",J127,0)</f>
        <v>0</v>
      </c>
      <c r="BG127" s="191" t="n">
        <f aca="false">IF(N127="zákl. přenesená",J127,0)</f>
        <v>0</v>
      </c>
      <c r="BH127" s="191" t="n">
        <f aca="false">IF(N127="sníž. přenesená",J127,0)</f>
        <v>0</v>
      </c>
      <c r="BI127" s="191" t="n">
        <f aca="false">IF(N127="nulová",J127,0)</f>
        <v>0</v>
      </c>
      <c r="BJ127" s="3" t="s">
        <v>83</v>
      </c>
      <c r="BK127" s="191" t="n">
        <f aca="false">ROUND(I127*H127,2)</f>
        <v>0</v>
      </c>
      <c r="BL127" s="3" t="s">
        <v>117</v>
      </c>
      <c r="BM127" s="190" t="s">
        <v>131</v>
      </c>
    </row>
    <row r="128" s="192" customFormat="true" ht="22.5" hidden="false" customHeight="false" outlineLevel="0" collapsed="false">
      <c r="B128" s="193"/>
      <c r="D128" s="194" t="s">
        <v>119</v>
      </c>
      <c r="E128" s="195"/>
      <c r="F128" s="196" t="s">
        <v>132</v>
      </c>
      <c r="H128" s="197" t="n">
        <v>360</v>
      </c>
      <c r="I128" s="198"/>
      <c r="L128" s="193"/>
      <c r="M128" s="199"/>
      <c r="N128" s="200"/>
      <c r="O128" s="200"/>
      <c r="P128" s="200"/>
      <c r="Q128" s="200"/>
      <c r="R128" s="200"/>
      <c r="S128" s="200"/>
      <c r="T128" s="201"/>
      <c r="AT128" s="195" t="s">
        <v>119</v>
      </c>
      <c r="AU128" s="195" t="s">
        <v>85</v>
      </c>
      <c r="AV128" s="192" t="s">
        <v>85</v>
      </c>
      <c r="AW128" s="192" t="s">
        <v>32</v>
      </c>
      <c r="AX128" s="192" t="s">
        <v>78</v>
      </c>
      <c r="AY128" s="195" t="s">
        <v>111</v>
      </c>
    </row>
    <row r="129" s="202" customFormat="true" ht="11.25" hidden="false" customHeight="false" outlineLevel="0" collapsed="false">
      <c r="B129" s="203"/>
      <c r="D129" s="194" t="s">
        <v>119</v>
      </c>
      <c r="E129" s="204"/>
      <c r="F129" s="205" t="s">
        <v>123</v>
      </c>
      <c r="H129" s="206" t="n">
        <v>360</v>
      </c>
      <c r="I129" s="207"/>
      <c r="L129" s="203"/>
      <c r="M129" s="208"/>
      <c r="N129" s="209"/>
      <c r="O129" s="209"/>
      <c r="P129" s="209"/>
      <c r="Q129" s="209"/>
      <c r="R129" s="209"/>
      <c r="S129" s="209"/>
      <c r="T129" s="210"/>
      <c r="AT129" s="204" t="s">
        <v>119</v>
      </c>
      <c r="AU129" s="204" t="s">
        <v>85</v>
      </c>
      <c r="AV129" s="202" t="s">
        <v>117</v>
      </c>
      <c r="AW129" s="202" t="s">
        <v>32</v>
      </c>
      <c r="AX129" s="202" t="s">
        <v>83</v>
      </c>
      <c r="AY129" s="204" t="s">
        <v>111</v>
      </c>
    </row>
    <row r="130" s="27" customFormat="true" ht="36" hidden="false" customHeight="true" outlineLevel="0" collapsed="false">
      <c r="A130" s="22"/>
      <c r="B130" s="177"/>
      <c r="C130" s="178" t="s">
        <v>117</v>
      </c>
      <c r="D130" s="178" t="s">
        <v>113</v>
      </c>
      <c r="E130" s="179" t="s">
        <v>133</v>
      </c>
      <c r="F130" s="180" t="s">
        <v>134</v>
      </c>
      <c r="G130" s="181" t="s">
        <v>116</v>
      </c>
      <c r="H130" s="182" t="n">
        <v>364.5</v>
      </c>
      <c r="I130" s="183"/>
      <c r="J130" s="184" t="n">
        <f aca="false">ROUND(I130*H130,2)</f>
        <v>0</v>
      </c>
      <c r="K130" s="185"/>
      <c r="L130" s="23"/>
      <c r="M130" s="186"/>
      <c r="N130" s="187" t="s">
        <v>43</v>
      </c>
      <c r="O130" s="60"/>
      <c r="P130" s="188" t="n">
        <f aca="false">O130*H130</f>
        <v>0</v>
      </c>
      <c r="Q130" s="188" t="n">
        <v>0</v>
      </c>
      <c r="R130" s="188" t="n">
        <f aca="false">Q130*H130</f>
        <v>0</v>
      </c>
      <c r="S130" s="188" t="n">
        <v>0</v>
      </c>
      <c r="T130" s="189" t="n">
        <f aca="false">S130*H130</f>
        <v>0</v>
      </c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R130" s="190" t="s">
        <v>117</v>
      </c>
      <c r="AT130" s="190" t="s">
        <v>113</v>
      </c>
      <c r="AU130" s="190" t="s">
        <v>85</v>
      </c>
      <c r="AY130" s="3" t="s">
        <v>111</v>
      </c>
      <c r="BE130" s="191" t="n">
        <f aca="false">IF(N130="základní",J130,0)</f>
        <v>0</v>
      </c>
      <c r="BF130" s="191" t="n">
        <f aca="false">IF(N130="snížená",J130,0)</f>
        <v>0</v>
      </c>
      <c r="BG130" s="191" t="n">
        <f aca="false">IF(N130="zákl. přenesená",J130,0)</f>
        <v>0</v>
      </c>
      <c r="BH130" s="191" t="n">
        <f aca="false">IF(N130="sníž. přenesená",J130,0)</f>
        <v>0</v>
      </c>
      <c r="BI130" s="191" t="n">
        <f aca="false">IF(N130="nulová",J130,0)</f>
        <v>0</v>
      </c>
      <c r="BJ130" s="3" t="s">
        <v>83</v>
      </c>
      <c r="BK130" s="191" t="n">
        <f aca="false">ROUND(I130*H130,2)</f>
        <v>0</v>
      </c>
      <c r="BL130" s="3" t="s">
        <v>117</v>
      </c>
      <c r="BM130" s="190" t="s">
        <v>135</v>
      </c>
    </row>
    <row r="131" s="192" customFormat="true" ht="11.25" hidden="false" customHeight="false" outlineLevel="0" collapsed="false">
      <c r="B131" s="193"/>
      <c r="D131" s="194" t="s">
        <v>119</v>
      </c>
      <c r="E131" s="195"/>
      <c r="F131" s="196" t="s">
        <v>120</v>
      </c>
      <c r="H131" s="197" t="n">
        <v>1.5</v>
      </c>
      <c r="I131" s="198"/>
      <c r="L131" s="193"/>
      <c r="M131" s="199"/>
      <c r="N131" s="200"/>
      <c r="O131" s="200"/>
      <c r="P131" s="200"/>
      <c r="Q131" s="200"/>
      <c r="R131" s="200"/>
      <c r="S131" s="200"/>
      <c r="T131" s="201"/>
      <c r="AT131" s="195" t="s">
        <v>119</v>
      </c>
      <c r="AU131" s="195" t="s">
        <v>85</v>
      </c>
      <c r="AV131" s="192" t="s">
        <v>85</v>
      </c>
      <c r="AW131" s="192" t="s">
        <v>32</v>
      </c>
      <c r="AX131" s="192" t="s">
        <v>78</v>
      </c>
      <c r="AY131" s="195" t="s">
        <v>111</v>
      </c>
    </row>
    <row r="132" s="192" customFormat="true" ht="11.25" hidden="false" customHeight="false" outlineLevel="0" collapsed="false">
      <c r="B132" s="193"/>
      <c r="D132" s="194" t="s">
        <v>119</v>
      </c>
      <c r="E132" s="195"/>
      <c r="F132" s="196" t="s">
        <v>121</v>
      </c>
      <c r="H132" s="197" t="n">
        <v>1.5</v>
      </c>
      <c r="I132" s="198"/>
      <c r="L132" s="193"/>
      <c r="M132" s="199"/>
      <c r="N132" s="200"/>
      <c r="O132" s="200"/>
      <c r="P132" s="200"/>
      <c r="Q132" s="200"/>
      <c r="R132" s="200"/>
      <c r="S132" s="200"/>
      <c r="T132" s="201"/>
      <c r="AT132" s="195" t="s">
        <v>119</v>
      </c>
      <c r="AU132" s="195" t="s">
        <v>85</v>
      </c>
      <c r="AV132" s="192" t="s">
        <v>85</v>
      </c>
      <c r="AW132" s="192" t="s">
        <v>32</v>
      </c>
      <c r="AX132" s="192" t="s">
        <v>78</v>
      </c>
      <c r="AY132" s="195" t="s">
        <v>111</v>
      </c>
    </row>
    <row r="133" s="192" customFormat="true" ht="11.25" hidden="false" customHeight="false" outlineLevel="0" collapsed="false">
      <c r="B133" s="193"/>
      <c r="D133" s="194" t="s">
        <v>119</v>
      </c>
      <c r="E133" s="195"/>
      <c r="F133" s="196" t="s">
        <v>122</v>
      </c>
      <c r="H133" s="197" t="n">
        <v>1.5</v>
      </c>
      <c r="I133" s="198"/>
      <c r="L133" s="193"/>
      <c r="M133" s="199"/>
      <c r="N133" s="200"/>
      <c r="O133" s="200"/>
      <c r="P133" s="200"/>
      <c r="Q133" s="200"/>
      <c r="R133" s="200"/>
      <c r="S133" s="200"/>
      <c r="T133" s="201"/>
      <c r="AT133" s="195" t="s">
        <v>119</v>
      </c>
      <c r="AU133" s="195" t="s">
        <v>85</v>
      </c>
      <c r="AV133" s="192" t="s">
        <v>85</v>
      </c>
      <c r="AW133" s="192" t="s">
        <v>32</v>
      </c>
      <c r="AX133" s="192" t="s">
        <v>78</v>
      </c>
      <c r="AY133" s="195" t="s">
        <v>111</v>
      </c>
    </row>
    <row r="134" s="192" customFormat="true" ht="22.5" hidden="false" customHeight="false" outlineLevel="0" collapsed="false">
      <c r="B134" s="193"/>
      <c r="D134" s="194" t="s">
        <v>119</v>
      </c>
      <c r="E134" s="195"/>
      <c r="F134" s="196" t="s">
        <v>136</v>
      </c>
      <c r="H134" s="197" t="n">
        <v>360</v>
      </c>
      <c r="I134" s="198"/>
      <c r="L134" s="193"/>
      <c r="M134" s="199"/>
      <c r="N134" s="200"/>
      <c r="O134" s="200"/>
      <c r="P134" s="200"/>
      <c r="Q134" s="200"/>
      <c r="R134" s="200"/>
      <c r="S134" s="200"/>
      <c r="T134" s="201"/>
      <c r="AT134" s="195" t="s">
        <v>119</v>
      </c>
      <c r="AU134" s="195" t="s">
        <v>85</v>
      </c>
      <c r="AV134" s="192" t="s">
        <v>85</v>
      </c>
      <c r="AW134" s="192" t="s">
        <v>32</v>
      </c>
      <c r="AX134" s="192" t="s">
        <v>78</v>
      </c>
      <c r="AY134" s="195" t="s">
        <v>111</v>
      </c>
    </row>
    <row r="135" s="202" customFormat="true" ht="11.25" hidden="false" customHeight="false" outlineLevel="0" collapsed="false">
      <c r="B135" s="203"/>
      <c r="D135" s="194" t="s">
        <v>119</v>
      </c>
      <c r="E135" s="204"/>
      <c r="F135" s="205" t="s">
        <v>123</v>
      </c>
      <c r="H135" s="206" t="n">
        <v>364.5</v>
      </c>
      <c r="I135" s="207"/>
      <c r="L135" s="203"/>
      <c r="M135" s="208"/>
      <c r="N135" s="209"/>
      <c r="O135" s="209"/>
      <c r="P135" s="209"/>
      <c r="Q135" s="209"/>
      <c r="R135" s="209"/>
      <c r="S135" s="209"/>
      <c r="T135" s="210"/>
      <c r="AT135" s="204" t="s">
        <v>119</v>
      </c>
      <c r="AU135" s="204" t="s">
        <v>85</v>
      </c>
      <c r="AV135" s="202" t="s">
        <v>117</v>
      </c>
      <c r="AW135" s="202" t="s">
        <v>32</v>
      </c>
      <c r="AX135" s="202" t="s">
        <v>83</v>
      </c>
      <c r="AY135" s="204" t="s">
        <v>111</v>
      </c>
    </row>
    <row r="136" s="27" customFormat="true" ht="24" hidden="false" customHeight="true" outlineLevel="0" collapsed="false">
      <c r="A136" s="22"/>
      <c r="B136" s="177"/>
      <c r="C136" s="178" t="s">
        <v>137</v>
      </c>
      <c r="D136" s="178" t="s">
        <v>113</v>
      </c>
      <c r="E136" s="179" t="s">
        <v>138</v>
      </c>
      <c r="F136" s="180" t="s">
        <v>139</v>
      </c>
      <c r="G136" s="181" t="s">
        <v>140</v>
      </c>
      <c r="H136" s="182" t="n">
        <v>1500</v>
      </c>
      <c r="I136" s="183"/>
      <c r="J136" s="184" t="n">
        <f aca="false">ROUND(I136*H136,2)</f>
        <v>0</v>
      </c>
      <c r="K136" s="185"/>
      <c r="L136" s="23"/>
      <c r="M136" s="186"/>
      <c r="N136" s="187" t="s">
        <v>43</v>
      </c>
      <c r="O136" s="60"/>
      <c r="P136" s="188" t="n">
        <f aca="false">O136*H136</f>
        <v>0</v>
      </c>
      <c r="Q136" s="188" t="n">
        <v>0</v>
      </c>
      <c r="R136" s="188" t="n">
        <f aca="false">Q136*H136</f>
        <v>0</v>
      </c>
      <c r="S136" s="188" t="n">
        <v>0</v>
      </c>
      <c r="T136" s="189" t="n">
        <f aca="false">S136*H136</f>
        <v>0</v>
      </c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R136" s="190" t="s">
        <v>117</v>
      </c>
      <c r="AT136" s="190" t="s">
        <v>113</v>
      </c>
      <c r="AU136" s="190" t="s">
        <v>85</v>
      </c>
      <c r="AY136" s="3" t="s">
        <v>111</v>
      </c>
      <c r="BE136" s="191" t="n">
        <f aca="false">IF(N136="základní",J136,0)</f>
        <v>0</v>
      </c>
      <c r="BF136" s="191" t="n">
        <f aca="false">IF(N136="snížená",J136,0)</f>
        <v>0</v>
      </c>
      <c r="BG136" s="191" t="n">
        <f aca="false">IF(N136="zákl. přenesená",J136,0)</f>
        <v>0</v>
      </c>
      <c r="BH136" s="191" t="n">
        <f aca="false">IF(N136="sníž. přenesená",J136,0)</f>
        <v>0</v>
      </c>
      <c r="BI136" s="191" t="n">
        <f aca="false">IF(N136="nulová",J136,0)</f>
        <v>0</v>
      </c>
      <c r="BJ136" s="3" t="s">
        <v>83</v>
      </c>
      <c r="BK136" s="191" t="n">
        <f aca="false">ROUND(I136*H136,2)</f>
        <v>0</v>
      </c>
      <c r="BL136" s="3" t="s">
        <v>117</v>
      </c>
      <c r="BM136" s="190" t="s">
        <v>141</v>
      </c>
    </row>
    <row r="137" s="192" customFormat="true" ht="22.5" hidden="false" customHeight="false" outlineLevel="0" collapsed="false">
      <c r="B137" s="193"/>
      <c r="D137" s="194" t="s">
        <v>119</v>
      </c>
      <c r="E137" s="195"/>
      <c r="F137" s="196" t="s">
        <v>142</v>
      </c>
      <c r="H137" s="197" t="n">
        <v>1500</v>
      </c>
      <c r="I137" s="198"/>
      <c r="L137" s="193"/>
      <c r="M137" s="199"/>
      <c r="N137" s="200"/>
      <c r="O137" s="200"/>
      <c r="P137" s="200"/>
      <c r="Q137" s="200"/>
      <c r="R137" s="200"/>
      <c r="S137" s="200"/>
      <c r="T137" s="201"/>
      <c r="AT137" s="195" t="s">
        <v>119</v>
      </c>
      <c r="AU137" s="195" t="s">
        <v>85</v>
      </c>
      <c r="AV137" s="192" t="s">
        <v>85</v>
      </c>
      <c r="AW137" s="192" t="s">
        <v>32</v>
      </c>
      <c r="AX137" s="192" t="s">
        <v>78</v>
      </c>
      <c r="AY137" s="195" t="s">
        <v>111</v>
      </c>
    </row>
    <row r="138" s="202" customFormat="true" ht="11.25" hidden="false" customHeight="false" outlineLevel="0" collapsed="false">
      <c r="B138" s="203"/>
      <c r="D138" s="194" t="s">
        <v>119</v>
      </c>
      <c r="E138" s="204"/>
      <c r="F138" s="205" t="s">
        <v>123</v>
      </c>
      <c r="H138" s="206" t="n">
        <v>1500</v>
      </c>
      <c r="I138" s="207"/>
      <c r="L138" s="203"/>
      <c r="M138" s="208"/>
      <c r="N138" s="209"/>
      <c r="O138" s="209"/>
      <c r="P138" s="209"/>
      <c r="Q138" s="209"/>
      <c r="R138" s="209"/>
      <c r="S138" s="209"/>
      <c r="T138" s="210"/>
      <c r="AT138" s="204" t="s">
        <v>119</v>
      </c>
      <c r="AU138" s="204" t="s">
        <v>85</v>
      </c>
      <c r="AV138" s="202" t="s">
        <v>117</v>
      </c>
      <c r="AW138" s="202" t="s">
        <v>32</v>
      </c>
      <c r="AX138" s="202" t="s">
        <v>83</v>
      </c>
      <c r="AY138" s="204" t="s">
        <v>111</v>
      </c>
    </row>
    <row r="139" s="27" customFormat="true" ht="24" hidden="false" customHeight="true" outlineLevel="0" collapsed="false">
      <c r="A139" s="22"/>
      <c r="B139" s="177"/>
      <c r="C139" s="178" t="s">
        <v>143</v>
      </c>
      <c r="D139" s="178" t="s">
        <v>113</v>
      </c>
      <c r="E139" s="179" t="s">
        <v>144</v>
      </c>
      <c r="F139" s="180" t="s">
        <v>145</v>
      </c>
      <c r="G139" s="181" t="s">
        <v>140</v>
      </c>
      <c r="H139" s="182" t="n">
        <v>45</v>
      </c>
      <c r="I139" s="183"/>
      <c r="J139" s="184" t="n">
        <f aca="false">ROUND(I139*H139,2)</f>
        <v>0</v>
      </c>
      <c r="K139" s="185"/>
      <c r="L139" s="23"/>
      <c r="M139" s="186"/>
      <c r="N139" s="187" t="s">
        <v>43</v>
      </c>
      <c r="O139" s="60"/>
      <c r="P139" s="188" t="n">
        <f aca="false">O139*H139</f>
        <v>0</v>
      </c>
      <c r="Q139" s="188" t="n">
        <v>0</v>
      </c>
      <c r="R139" s="188" t="n">
        <f aca="false">Q139*H139</f>
        <v>0</v>
      </c>
      <c r="S139" s="188" t="n">
        <v>0</v>
      </c>
      <c r="T139" s="189" t="n">
        <f aca="false">S139*H139</f>
        <v>0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R139" s="190" t="s">
        <v>117</v>
      </c>
      <c r="AT139" s="190" t="s">
        <v>113</v>
      </c>
      <c r="AU139" s="190" t="s">
        <v>85</v>
      </c>
      <c r="AY139" s="3" t="s">
        <v>111</v>
      </c>
      <c r="BE139" s="191" t="n">
        <f aca="false">IF(N139="základní",J139,0)</f>
        <v>0</v>
      </c>
      <c r="BF139" s="191" t="n">
        <f aca="false">IF(N139="snížená",J139,0)</f>
        <v>0</v>
      </c>
      <c r="BG139" s="191" t="n">
        <f aca="false">IF(N139="zákl. přenesená",J139,0)</f>
        <v>0</v>
      </c>
      <c r="BH139" s="191" t="n">
        <f aca="false">IF(N139="sníž. přenesená",J139,0)</f>
        <v>0</v>
      </c>
      <c r="BI139" s="191" t="n">
        <f aca="false">IF(N139="nulová",J139,0)</f>
        <v>0</v>
      </c>
      <c r="BJ139" s="3" t="s">
        <v>83</v>
      </c>
      <c r="BK139" s="191" t="n">
        <f aca="false">ROUND(I139*H139,2)</f>
        <v>0</v>
      </c>
      <c r="BL139" s="3" t="s">
        <v>117</v>
      </c>
      <c r="BM139" s="190" t="s">
        <v>146</v>
      </c>
    </row>
    <row r="140" s="192" customFormat="true" ht="11.25" hidden="false" customHeight="false" outlineLevel="0" collapsed="false">
      <c r="B140" s="193"/>
      <c r="D140" s="194" t="s">
        <v>119</v>
      </c>
      <c r="E140" s="195"/>
      <c r="F140" s="196" t="s">
        <v>147</v>
      </c>
      <c r="H140" s="197" t="n">
        <v>15</v>
      </c>
      <c r="I140" s="198"/>
      <c r="L140" s="193"/>
      <c r="M140" s="199"/>
      <c r="N140" s="200"/>
      <c r="O140" s="200"/>
      <c r="P140" s="200"/>
      <c r="Q140" s="200"/>
      <c r="R140" s="200"/>
      <c r="S140" s="200"/>
      <c r="T140" s="201"/>
      <c r="AT140" s="195" t="s">
        <v>119</v>
      </c>
      <c r="AU140" s="195" t="s">
        <v>85</v>
      </c>
      <c r="AV140" s="192" t="s">
        <v>85</v>
      </c>
      <c r="AW140" s="192" t="s">
        <v>32</v>
      </c>
      <c r="AX140" s="192" t="s">
        <v>78</v>
      </c>
      <c r="AY140" s="195" t="s">
        <v>111</v>
      </c>
    </row>
    <row r="141" s="192" customFormat="true" ht="11.25" hidden="false" customHeight="false" outlineLevel="0" collapsed="false">
      <c r="B141" s="193"/>
      <c r="D141" s="194" t="s">
        <v>119</v>
      </c>
      <c r="E141" s="195"/>
      <c r="F141" s="196" t="s">
        <v>148</v>
      </c>
      <c r="H141" s="197" t="n">
        <v>15</v>
      </c>
      <c r="I141" s="198"/>
      <c r="L141" s="193"/>
      <c r="M141" s="199"/>
      <c r="N141" s="200"/>
      <c r="O141" s="200"/>
      <c r="P141" s="200"/>
      <c r="Q141" s="200"/>
      <c r="R141" s="200"/>
      <c r="S141" s="200"/>
      <c r="T141" s="201"/>
      <c r="AT141" s="195" t="s">
        <v>119</v>
      </c>
      <c r="AU141" s="195" t="s">
        <v>85</v>
      </c>
      <c r="AV141" s="192" t="s">
        <v>85</v>
      </c>
      <c r="AW141" s="192" t="s">
        <v>32</v>
      </c>
      <c r="AX141" s="192" t="s">
        <v>78</v>
      </c>
      <c r="AY141" s="195" t="s">
        <v>111</v>
      </c>
    </row>
    <row r="142" s="192" customFormat="true" ht="11.25" hidden="false" customHeight="false" outlineLevel="0" collapsed="false">
      <c r="B142" s="193"/>
      <c r="D142" s="194" t="s">
        <v>119</v>
      </c>
      <c r="E142" s="195"/>
      <c r="F142" s="196" t="s">
        <v>149</v>
      </c>
      <c r="H142" s="197" t="n">
        <v>15</v>
      </c>
      <c r="I142" s="198"/>
      <c r="L142" s="193"/>
      <c r="M142" s="199"/>
      <c r="N142" s="200"/>
      <c r="O142" s="200"/>
      <c r="P142" s="200"/>
      <c r="Q142" s="200"/>
      <c r="R142" s="200"/>
      <c r="S142" s="200"/>
      <c r="T142" s="201"/>
      <c r="AT142" s="195" t="s">
        <v>119</v>
      </c>
      <c r="AU142" s="195" t="s">
        <v>85</v>
      </c>
      <c r="AV142" s="192" t="s">
        <v>85</v>
      </c>
      <c r="AW142" s="192" t="s">
        <v>32</v>
      </c>
      <c r="AX142" s="192" t="s">
        <v>78</v>
      </c>
      <c r="AY142" s="195" t="s">
        <v>111</v>
      </c>
    </row>
    <row r="143" s="202" customFormat="true" ht="11.25" hidden="false" customHeight="false" outlineLevel="0" collapsed="false">
      <c r="B143" s="203"/>
      <c r="D143" s="194" t="s">
        <v>119</v>
      </c>
      <c r="E143" s="204"/>
      <c r="F143" s="205" t="s">
        <v>123</v>
      </c>
      <c r="H143" s="206" t="n">
        <v>45</v>
      </c>
      <c r="I143" s="207"/>
      <c r="L143" s="203"/>
      <c r="M143" s="208"/>
      <c r="N143" s="209"/>
      <c r="O143" s="209"/>
      <c r="P143" s="209"/>
      <c r="Q143" s="209"/>
      <c r="R143" s="209"/>
      <c r="S143" s="209"/>
      <c r="T143" s="210"/>
      <c r="AT143" s="204" t="s">
        <v>119</v>
      </c>
      <c r="AU143" s="204" t="s">
        <v>85</v>
      </c>
      <c r="AV143" s="202" t="s">
        <v>117</v>
      </c>
      <c r="AW143" s="202" t="s">
        <v>32</v>
      </c>
      <c r="AX143" s="202" t="s">
        <v>83</v>
      </c>
      <c r="AY143" s="204" t="s">
        <v>111</v>
      </c>
    </row>
    <row r="144" s="163" customFormat="true" ht="22.9" hidden="false" customHeight="true" outlineLevel="0" collapsed="false">
      <c r="B144" s="164"/>
      <c r="D144" s="165" t="s">
        <v>77</v>
      </c>
      <c r="E144" s="175" t="s">
        <v>137</v>
      </c>
      <c r="F144" s="175" t="s">
        <v>150</v>
      </c>
      <c r="I144" s="167"/>
      <c r="J144" s="176" t="n">
        <f aca="false">BK144</f>
        <v>0</v>
      </c>
      <c r="L144" s="164"/>
      <c r="M144" s="169"/>
      <c r="N144" s="170"/>
      <c r="O144" s="170"/>
      <c r="P144" s="171" t="n">
        <f aca="false">SUM(P145:P154)</f>
        <v>0</v>
      </c>
      <c r="Q144" s="170"/>
      <c r="R144" s="171" t="n">
        <f aca="false">SUM(R145:R154)</f>
        <v>35.05545</v>
      </c>
      <c r="S144" s="170"/>
      <c r="T144" s="172" t="n">
        <f aca="false">SUM(T145:T154)</f>
        <v>0</v>
      </c>
      <c r="AR144" s="165" t="s">
        <v>83</v>
      </c>
      <c r="AT144" s="173" t="s">
        <v>77</v>
      </c>
      <c r="AU144" s="173" t="s">
        <v>83</v>
      </c>
      <c r="AY144" s="165" t="s">
        <v>111</v>
      </c>
      <c r="BK144" s="174" t="n">
        <f aca="false">SUM(BK145:BK154)</f>
        <v>0</v>
      </c>
    </row>
    <row r="145" s="27" customFormat="true" ht="36" hidden="false" customHeight="true" outlineLevel="0" collapsed="false">
      <c r="A145" s="22"/>
      <c r="B145" s="177"/>
      <c r="C145" s="178" t="s">
        <v>151</v>
      </c>
      <c r="D145" s="178" t="s">
        <v>113</v>
      </c>
      <c r="E145" s="179" t="s">
        <v>152</v>
      </c>
      <c r="F145" s="180" t="s">
        <v>153</v>
      </c>
      <c r="G145" s="181" t="s">
        <v>140</v>
      </c>
      <c r="H145" s="182" t="n">
        <v>45</v>
      </c>
      <c r="I145" s="183"/>
      <c r="J145" s="184" t="n">
        <f aca="false">ROUND(I145*H145,2)</f>
        <v>0</v>
      </c>
      <c r="K145" s="185"/>
      <c r="L145" s="23"/>
      <c r="M145" s="186"/>
      <c r="N145" s="187" t="s">
        <v>43</v>
      </c>
      <c r="O145" s="60"/>
      <c r="P145" s="188" t="n">
        <f aca="false">O145*H145</f>
        <v>0</v>
      </c>
      <c r="Q145" s="188" t="n">
        <v>0.4809</v>
      </c>
      <c r="R145" s="188" t="n">
        <f aca="false">Q145*H145</f>
        <v>21.6405</v>
      </c>
      <c r="S145" s="188" t="n">
        <v>0</v>
      </c>
      <c r="T145" s="189" t="n">
        <f aca="false">S145*H145</f>
        <v>0</v>
      </c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R145" s="190" t="s">
        <v>117</v>
      </c>
      <c r="AT145" s="190" t="s">
        <v>113</v>
      </c>
      <c r="AU145" s="190" t="s">
        <v>85</v>
      </c>
      <c r="AY145" s="3" t="s">
        <v>111</v>
      </c>
      <c r="BE145" s="191" t="n">
        <f aca="false">IF(N145="základní",J145,0)</f>
        <v>0</v>
      </c>
      <c r="BF145" s="191" t="n">
        <f aca="false">IF(N145="snížená",J145,0)</f>
        <v>0</v>
      </c>
      <c r="BG145" s="191" t="n">
        <f aca="false">IF(N145="zákl. přenesená",J145,0)</f>
        <v>0</v>
      </c>
      <c r="BH145" s="191" t="n">
        <f aca="false">IF(N145="sníž. přenesená",J145,0)</f>
        <v>0</v>
      </c>
      <c r="BI145" s="191" t="n">
        <f aca="false">IF(N145="nulová",J145,0)</f>
        <v>0</v>
      </c>
      <c r="BJ145" s="3" t="s">
        <v>83</v>
      </c>
      <c r="BK145" s="191" t="n">
        <f aca="false">ROUND(I145*H145,2)</f>
        <v>0</v>
      </c>
      <c r="BL145" s="3" t="s">
        <v>117</v>
      </c>
      <c r="BM145" s="190" t="s">
        <v>154</v>
      </c>
    </row>
    <row r="146" s="192" customFormat="true" ht="11.25" hidden="false" customHeight="false" outlineLevel="0" collapsed="false">
      <c r="B146" s="193"/>
      <c r="D146" s="194" t="s">
        <v>119</v>
      </c>
      <c r="E146" s="195"/>
      <c r="F146" s="196" t="s">
        <v>147</v>
      </c>
      <c r="H146" s="197" t="n">
        <v>15</v>
      </c>
      <c r="I146" s="198"/>
      <c r="L146" s="193"/>
      <c r="M146" s="199"/>
      <c r="N146" s="200"/>
      <c r="O146" s="200"/>
      <c r="P146" s="200"/>
      <c r="Q146" s="200"/>
      <c r="R146" s="200"/>
      <c r="S146" s="200"/>
      <c r="T146" s="201"/>
      <c r="AT146" s="195" t="s">
        <v>119</v>
      </c>
      <c r="AU146" s="195" t="s">
        <v>85</v>
      </c>
      <c r="AV146" s="192" t="s">
        <v>85</v>
      </c>
      <c r="AW146" s="192" t="s">
        <v>32</v>
      </c>
      <c r="AX146" s="192" t="s">
        <v>78</v>
      </c>
      <c r="AY146" s="195" t="s">
        <v>111</v>
      </c>
    </row>
    <row r="147" s="192" customFormat="true" ht="11.25" hidden="false" customHeight="false" outlineLevel="0" collapsed="false">
      <c r="B147" s="193"/>
      <c r="D147" s="194" t="s">
        <v>119</v>
      </c>
      <c r="E147" s="195"/>
      <c r="F147" s="196" t="s">
        <v>148</v>
      </c>
      <c r="H147" s="197" t="n">
        <v>15</v>
      </c>
      <c r="I147" s="198"/>
      <c r="L147" s="193"/>
      <c r="M147" s="199"/>
      <c r="N147" s="200"/>
      <c r="O147" s="200"/>
      <c r="P147" s="200"/>
      <c r="Q147" s="200"/>
      <c r="R147" s="200"/>
      <c r="S147" s="200"/>
      <c r="T147" s="201"/>
      <c r="AT147" s="195" t="s">
        <v>119</v>
      </c>
      <c r="AU147" s="195" t="s">
        <v>85</v>
      </c>
      <c r="AV147" s="192" t="s">
        <v>85</v>
      </c>
      <c r="AW147" s="192" t="s">
        <v>32</v>
      </c>
      <c r="AX147" s="192" t="s">
        <v>78</v>
      </c>
      <c r="AY147" s="195" t="s">
        <v>111</v>
      </c>
    </row>
    <row r="148" s="192" customFormat="true" ht="11.25" hidden="false" customHeight="false" outlineLevel="0" collapsed="false">
      <c r="B148" s="193"/>
      <c r="D148" s="194" t="s">
        <v>119</v>
      </c>
      <c r="E148" s="195"/>
      <c r="F148" s="196" t="s">
        <v>149</v>
      </c>
      <c r="H148" s="197" t="n">
        <v>15</v>
      </c>
      <c r="I148" s="198"/>
      <c r="L148" s="193"/>
      <c r="M148" s="199"/>
      <c r="N148" s="200"/>
      <c r="O148" s="200"/>
      <c r="P148" s="200"/>
      <c r="Q148" s="200"/>
      <c r="R148" s="200"/>
      <c r="S148" s="200"/>
      <c r="T148" s="201"/>
      <c r="AT148" s="195" t="s">
        <v>119</v>
      </c>
      <c r="AU148" s="195" t="s">
        <v>85</v>
      </c>
      <c r="AV148" s="192" t="s">
        <v>85</v>
      </c>
      <c r="AW148" s="192" t="s">
        <v>32</v>
      </c>
      <c r="AX148" s="192" t="s">
        <v>78</v>
      </c>
      <c r="AY148" s="195" t="s">
        <v>111</v>
      </c>
    </row>
    <row r="149" s="202" customFormat="true" ht="11.25" hidden="false" customHeight="false" outlineLevel="0" collapsed="false">
      <c r="B149" s="203"/>
      <c r="D149" s="194" t="s">
        <v>119</v>
      </c>
      <c r="E149" s="204"/>
      <c r="F149" s="205" t="s">
        <v>123</v>
      </c>
      <c r="H149" s="206" t="n">
        <v>45</v>
      </c>
      <c r="I149" s="207"/>
      <c r="L149" s="203"/>
      <c r="M149" s="208"/>
      <c r="N149" s="209"/>
      <c r="O149" s="209"/>
      <c r="P149" s="209"/>
      <c r="Q149" s="209"/>
      <c r="R149" s="209"/>
      <c r="S149" s="209"/>
      <c r="T149" s="210"/>
      <c r="AT149" s="204" t="s">
        <v>119</v>
      </c>
      <c r="AU149" s="204" t="s">
        <v>85</v>
      </c>
      <c r="AV149" s="202" t="s">
        <v>117</v>
      </c>
      <c r="AW149" s="202" t="s">
        <v>32</v>
      </c>
      <c r="AX149" s="202" t="s">
        <v>83</v>
      </c>
      <c r="AY149" s="204" t="s">
        <v>111</v>
      </c>
    </row>
    <row r="150" s="27" customFormat="true" ht="24" hidden="false" customHeight="true" outlineLevel="0" collapsed="false">
      <c r="A150" s="22"/>
      <c r="B150" s="177"/>
      <c r="C150" s="178" t="s">
        <v>155</v>
      </c>
      <c r="D150" s="178" t="s">
        <v>113</v>
      </c>
      <c r="E150" s="179" t="s">
        <v>156</v>
      </c>
      <c r="F150" s="180" t="s">
        <v>157</v>
      </c>
      <c r="G150" s="181" t="s">
        <v>140</v>
      </c>
      <c r="H150" s="182" t="n">
        <v>45</v>
      </c>
      <c r="I150" s="183"/>
      <c r="J150" s="184" t="n">
        <f aca="false">ROUND(I150*H150,2)</f>
        <v>0</v>
      </c>
      <c r="K150" s="185"/>
      <c r="L150" s="23"/>
      <c r="M150" s="186"/>
      <c r="N150" s="187" t="s">
        <v>43</v>
      </c>
      <c r="O150" s="60"/>
      <c r="P150" s="188" t="n">
        <f aca="false">O150*H150</f>
        <v>0</v>
      </c>
      <c r="Q150" s="188" t="n">
        <v>0.29811</v>
      </c>
      <c r="R150" s="188" t="n">
        <f aca="false">Q150*H150</f>
        <v>13.41495</v>
      </c>
      <c r="S150" s="188" t="n">
        <v>0</v>
      </c>
      <c r="T150" s="189" t="n">
        <f aca="false">S150*H150</f>
        <v>0</v>
      </c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R150" s="190" t="s">
        <v>117</v>
      </c>
      <c r="AT150" s="190" t="s">
        <v>113</v>
      </c>
      <c r="AU150" s="190" t="s">
        <v>85</v>
      </c>
      <c r="AY150" s="3" t="s">
        <v>111</v>
      </c>
      <c r="BE150" s="191" t="n">
        <f aca="false">IF(N150="základní",J150,0)</f>
        <v>0</v>
      </c>
      <c r="BF150" s="191" t="n">
        <f aca="false">IF(N150="snížená",J150,0)</f>
        <v>0</v>
      </c>
      <c r="BG150" s="191" t="n">
        <f aca="false">IF(N150="zákl. přenesená",J150,0)</f>
        <v>0</v>
      </c>
      <c r="BH150" s="191" t="n">
        <f aca="false">IF(N150="sníž. přenesená",J150,0)</f>
        <v>0</v>
      </c>
      <c r="BI150" s="191" t="n">
        <f aca="false">IF(N150="nulová",J150,0)</f>
        <v>0</v>
      </c>
      <c r="BJ150" s="3" t="s">
        <v>83</v>
      </c>
      <c r="BK150" s="191" t="n">
        <f aca="false">ROUND(I150*H150,2)</f>
        <v>0</v>
      </c>
      <c r="BL150" s="3" t="s">
        <v>117</v>
      </c>
      <c r="BM150" s="190" t="s">
        <v>158</v>
      </c>
    </row>
    <row r="151" s="192" customFormat="true" ht="11.25" hidden="false" customHeight="false" outlineLevel="0" collapsed="false">
      <c r="B151" s="193"/>
      <c r="D151" s="194" t="s">
        <v>119</v>
      </c>
      <c r="E151" s="195"/>
      <c r="F151" s="196" t="s">
        <v>147</v>
      </c>
      <c r="H151" s="197" t="n">
        <v>15</v>
      </c>
      <c r="I151" s="198"/>
      <c r="L151" s="193"/>
      <c r="M151" s="199"/>
      <c r="N151" s="200"/>
      <c r="O151" s="200"/>
      <c r="P151" s="200"/>
      <c r="Q151" s="200"/>
      <c r="R151" s="200"/>
      <c r="S151" s="200"/>
      <c r="T151" s="201"/>
      <c r="AT151" s="195" t="s">
        <v>119</v>
      </c>
      <c r="AU151" s="195" t="s">
        <v>85</v>
      </c>
      <c r="AV151" s="192" t="s">
        <v>85</v>
      </c>
      <c r="AW151" s="192" t="s">
        <v>32</v>
      </c>
      <c r="AX151" s="192" t="s">
        <v>78</v>
      </c>
      <c r="AY151" s="195" t="s">
        <v>111</v>
      </c>
    </row>
    <row r="152" s="192" customFormat="true" ht="11.25" hidden="false" customHeight="false" outlineLevel="0" collapsed="false">
      <c r="B152" s="193"/>
      <c r="D152" s="194" t="s">
        <v>119</v>
      </c>
      <c r="E152" s="195"/>
      <c r="F152" s="196" t="s">
        <v>148</v>
      </c>
      <c r="H152" s="197" t="n">
        <v>15</v>
      </c>
      <c r="I152" s="198"/>
      <c r="L152" s="193"/>
      <c r="M152" s="199"/>
      <c r="N152" s="200"/>
      <c r="O152" s="200"/>
      <c r="P152" s="200"/>
      <c r="Q152" s="200"/>
      <c r="R152" s="200"/>
      <c r="S152" s="200"/>
      <c r="T152" s="201"/>
      <c r="AT152" s="195" t="s">
        <v>119</v>
      </c>
      <c r="AU152" s="195" t="s">
        <v>85</v>
      </c>
      <c r="AV152" s="192" t="s">
        <v>85</v>
      </c>
      <c r="AW152" s="192" t="s">
        <v>32</v>
      </c>
      <c r="AX152" s="192" t="s">
        <v>78</v>
      </c>
      <c r="AY152" s="195" t="s">
        <v>111</v>
      </c>
    </row>
    <row r="153" s="192" customFormat="true" ht="11.25" hidden="false" customHeight="false" outlineLevel="0" collapsed="false">
      <c r="B153" s="193"/>
      <c r="D153" s="194" t="s">
        <v>119</v>
      </c>
      <c r="E153" s="195"/>
      <c r="F153" s="196" t="s">
        <v>149</v>
      </c>
      <c r="H153" s="197" t="n">
        <v>15</v>
      </c>
      <c r="I153" s="198"/>
      <c r="L153" s="193"/>
      <c r="M153" s="199"/>
      <c r="N153" s="200"/>
      <c r="O153" s="200"/>
      <c r="P153" s="200"/>
      <c r="Q153" s="200"/>
      <c r="R153" s="200"/>
      <c r="S153" s="200"/>
      <c r="T153" s="201"/>
      <c r="AT153" s="195" t="s">
        <v>119</v>
      </c>
      <c r="AU153" s="195" t="s">
        <v>85</v>
      </c>
      <c r="AV153" s="192" t="s">
        <v>85</v>
      </c>
      <c r="AW153" s="192" t="s">
        <v>32</v>
      </c>
      <c r="AX153" s="192" t="s">
        <v>78</v>
      </c>
      <c r="AY153" s="195" t="s">
        <v>111</v>
      </c>
    </row>
    <row r="154" s="202" customFormat="true" ht="11.25" hidden="false" customHeight="false" outlineLevel="0" collapsed="false">
      <c r="B154" s="203"/>
      <c r="D154" s="194" t="s">
        <v>119</v>
      </c>
      <c r="E154" s="204"/>
      <c r="F154" s="205" t="s">
        <v>123</v>
      </c>
      <c r="H154" s="206" t="n">
        <v>45</v>
      </c>
      <c r="I154" s="207"/>
      <c r="L154" s="203"/>
      <c r="M154" s="208"/>
      <c r="N154" s="209"/>
      <c r="O154" s="209"/>
      <c r="P154" s="209"/>
      <c r="Q154" s="209"/>
      <c r="R154" s="209"/>
      <c r="S154" s="209"/>
      <c r="T154" s="210"/>
      <c r="AT154" s="204" t="s">
        <v>119</v>
      </c>
      <c r="AU154" s="204" t="s">
        <v>85</v>
      </c>
      <c r="AV154" s="202" t="s">
        <v>117</v>
      </c>
      <c r="AW154" s="202" t="s">
        <v>32</v>
      </c>
      <c r="AX154" s="202" t="s">
        <v>83</v>
      </c>
      <c r="AY154" s="204" t="s">
        <v>111</v>
      </c>
    </row>
    <row r="155" s="163" customFormat="true" ht="22.9" hidden="false" customHeight="true" outlineLevel="0" collapsed="false">
      <c r="B155" s="164"/>
      <c r="D155" s="165" t="s">
        <v>77</v>
      </c>
      <c r="E155" s="175" t="s">
        <v>159</v>
      </c>
      <c r="F155" s="175" t="s">
        <v>160</v>
      </c>
      <c r="I155" s="167"/>
      <c r="J155" s="176" t="n">
        <f aca="false">BK155</f>
        <v>0</v>
      </c>
      <c r="L155" s="164"/>
      <c r="M155" s="169"/>
      <c r="N155" s="170"/>
      <c r="O155" s="170"/>
      <c r="P155" s="171" t="n">
        <f aca="false">P156</f>
        <v>0</v>
      </c>
      <c r="Q155" s="170"/>
      <c r="R155" s="171" t="n">
        <f aca="false">R156</f>
        <v>0</v>
      </c>
      <c r="S155" s="170"/>
      <c r="T155" s="172" t="n">
        <f aca="false">T156</f>
        <v>0</v>
      </c>
      <c r="AR155" s="165" t="s">
        <v>83</v>
      </c>
      <c r="AT155" s="173" t="s">
        <v>77</v>
      </c>
      <c r="AU155" s="173" t="s">
        <v>83</v>
      </c>
      <c r="AY155" s="165" t="s">
        <v>111</v>
      </c>
      <c r="BK155" s="174" t="n">
        <f aca="false">BK156</f>
        <v>0</v>
      </c>
    </row>
    <row r="156" s="27" customFormat="true" ht="36" hidden="false" customHeight="true" outlineLevel="0" collapsed="false">
      <c r="A156" s="22"/>
      <c r="B156" s="177"/>
      <c r="C156" s="178" t="s">
        <v>161</v>
      </c>
      <c r="D156" s="178" t="s">
        <v>113</v>
      </c>
      <c r="E156" s="179" t="s">
        <v>162</v>
      </c>
      <c r="F156" s="180" t="s">
        <v>163</v>
      </c>
      <c r="G156" s="181" t="s">
        <v>164</v>
      </c>
      <c r="H156" s="182" t="n">
        <v>35.055</v>
      </c>
      <c r="I156" s="183"/>
      <c r="J156" s="184" t="n">
        <f aca="false">ROUND(I156*H156,2)</f>
        <v>0</v>
      </c>
      <c r="K156" s="185"/>
      <c r="L156" s="23"/>
      <c r="M156" s="211"/>
      <c r="N156" s="212" t="s">
        <v>43</v>
      </c>
      <c r="O156" s="213"/>
      <c r="P156" s="214" t="n">
        <f aca="false">O156*H156</f>
        <v>0</v>
      </c>
      <c r="Q156" s="214" t="n">
        <v>0</v>
      </c>
      <c r="R156" s="214" t="n">
        <f aca="false">Q156*H156</f>
        <v>0</v>
      </c>
      <c r="S156" s="214" t="n">
        <v>0</v>
      </c>
      <c r="T156" s="215" t="n">
        <f aca="false">S156*H156</f>
        <v>0</v>
      </c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R156" s="190" t="s">
        <v>117</v>
      </c>
      <c r="AT156" s="190" t="s">
        <v>113</v>
      </c>
      <c r="AU156" s="190" t="s">
        <v>85</v>
      </c>
      <c r="AY156" s="3" t="s">
        <v>111</v>
      </c>
      <c r="BE156" s="191" t="n">
        <f aca="false">IF(N156="základní",J156,0)</f>
        <v>0</v>
      </c>
      <c r="BF156" s="191" t="n">
        <f aca="false">IF(N156="snížená",J156,0)</f>
        <v>0</v>
      </c>
      <c r="BG156" s="191" t="n">
        <f aca="false">IF(N156="zákl. přenesená",J156,0)</f>
        <v>0</v>
      </c>
      <c r="BH156" s="191" t="n">
        <f aca="false">IF(N156="sníž. přenesená",J156,0)</f>
        <v>0</v>
      </c>
      <c r="BI156" s="191" t="n">
        <f aca="false">IF(N156="nulová",J156,0)</f>
        <v>0</v>
      </c>
      <c r="BJ156" s="3" t="s">
        <v>83</v>
      </c>
      <c r="BK156" s="191" t="n">
        <f aca="false">ROUND(I156*H156,2)</f>
        <v>0</v>
      </c>
      <c r="BL156" s="3" t="s">
        <v>117</v>
      </c>
      <c r="BM156" s="190" t="s">
        <v>165</v>
      </c>
    </row>
    <row r="157" s="27" customFormat="true" ht="6.95" hidden="false" customHeight="true" outlineLevel="0" collapsed="false">
      <c r="A157" s="22"/>
      <c r="B157" s="44"/>
      <c r="C157" s="45"/>
      <c r="D157" s="45"/>
      <c r="E157" s="45"/>
      <c r="F157" s="45"/>
      <c r="G157" s="45"/>
      <c r="H157" s="45"/>
      <c r="I157" s="131"/>
      <c r="J157" s="45"/>
      <c r="K157" s="45"/>
      <c r="L157" s="23"/>
      <c r="M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</sheetData>
  <autoFilter ref="C115:K156"/>
  <mergeCells count="6">
    <mergeCell ref="L2:V2"/>
    <mergeCell ref="E7:H7"/>
    <mergeCell ref="E16:H16"/>
    <mergeCell ref="E25:H25"/>
    <mergeCell ref="E85:H85"/>
    <mergeCell ref="E108:H108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LibreOffice/5.4.3.2$Windows_x86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2021-01-13T19:10:06Z</dcterms:created>
  <dc:creator>DESKTOP-UOT9UUB\Zalman</dc:creator>
  <dc:description/>
  <dc:language>cs-CZ</dc:language>
  <cp:lastModifiedBy>Zalman</cp:lastModifiedBy>
  <dcterms:modified xsi:type="dcterms:W3CDTF">2021-01-13T19:13:13Z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